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óska\Kalkulátorok\2025\"/>
    </mc:Choice>
  </mc:AlternateContent>
  <xr:revisionPtr revIDLastSave="0" documentId="13_ncr:1_{B7087A65-75BD-486C-AA81-10FC66F34C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ér-nyugdij" sheetId="1" r:id="rId1"/>
    <sheet name="Munka2" sheetId="2" r:id="rId2"/>
    <sheet name="Munka3" sheetId="3" r:id="rId3"/>
  </sheets>
  <calcPr calcId="181029"/>
</workbook>
</file>

<file path=xl/calcChain.xml><?xml version="1.0" encoding="utf-8"?>
<calcChain xmlns="http://schemas.openxmlformats.org/spreadsheetml/2006/main">
  <c r="G23" i="1" l="1"/>
  <c r="F23" i="1"/>
  <c r="D23" i="1"/>
  <c r="D20" i="1"/>
  <c r="F12" i="1"/>
  <c r="F15" i="1" s="1"/>
  <c r="G20" i="1" l="1"/>
  <c r="F20" i="1"/>
  <c r="F11" i="1"/>
  <c r="D11" i="1"/>
  <c r="F10" i="1"/>
  <c r="D10" i="1"/>
  <c r="D21" i="1" l="1"/>
  <c r="F22" i="1" s="1"/>
  <c r="G21" i="1"/>
  <c r="F21" i="1"/>
  <c r="F26" i="1" l="1"/>
  <c r="F27" i="1" s="1"/>
  <c r="F28" i="1" s="1"/>
  <c r="G24" i="1"/>
  <c r="D24" i="1"/>
  <c r="D25" i="1" s="1"/>
  <c r="G22" i="1"/>
  <c r="G26" i="1" s="1"/>
  <c r="G27" i="1" s="1"/>
  <c r="G28" i="1" s="1"/>
  <c r="D22" i="1"/>
  <c r="D26" i="1" s="1"/>
  <c r="F24" i="1"/>
  <c r="F25" i="1" l="1"/>
  <c r="F29" i="1" s="1"/>
  <c r="G25" i="1"/>
  <c r="G29" i="1" s="1"/>
  <c r="D27" i="1"/>
  <c r="D28" i="1" s="1"/>
  <c r="D29" i="1" s="1"/>
</calcChain>
</file>

<file path=xl/sharedStrings.xml><?xml version="1.0" encoding="utf-8"?>
<sst xmlns="http://schemas.openxmlformats.org/spreadsheetml/2006/main" count="78" uniqueCount="53">
  <si>
    <t>© Angyal József okleveles adószakértő</t>
  </si>
  <si>
    <t>Fő</t>
  </si>
  <si>
    <t>A kifizetést terhelő adók, járulékok</t>
  </si>
  <si>
    <t>Igen</t>
  </si>
  <si>
    <t>Ft</t>
  </si>
  <si>
    <t>Csak a „zöld” színnel jelzett mezőket kell kitölteni, a többit számolja a kalkulátor.</t>
  </si>
  <si>
    <t>Havi jövedelem összege</t>
  </si>
  <si>
    <t>www.angyalado.hu</t>
  </si>
  <si>
    <t>Párkapcsolat megjelölése</t>
  </si>
  <si>
    <t>Közös gyermekek száma</t>
  </si>
  <si>
    <t>Nem közös gyermekek száma</t>
  </si>
  <si>
    <t>A fentiekből főiskolás, egyetemista</t>
  </si>
  <si>
    <t>Házastársi kapcsolat</t>
  </si>
  <si>
    <t>Élettársi kapcsolat</t>
  </si>
  <si>
    <t xml:space="preserve">Egyedülálló családi pótlék </t>
  </si>
  <si>
    <t>Adózó</t>
  </si>
  <si>
    <t>Párja</t>
  </si>
  <si>
    <t>Nyilvántartott Élettársak</t>
  </si>
  <si>
    <t>Eltartottak száma</t>
  </si>
  <si>
    <t>Kedvezményezett eltartottak száma</t>
  </si>
  <si>
    <t xml:space="preserve">Ez az egyetlen kalkulátor, </t>
  </si>
  <si>
    <t>amelyik meghatározza a</t>
  </si>
  <si>
    <t>párkapcsolatnak megfelelő</t>
  </si>
  <si>
    <t>kedvezményezett eltartottak</t>
  </si>
  <si>
    <t>és az eltartottak számát.</t>
  </si>
  <si>
    <t xml:space="preserve">Családi adóalap kedvezmény </t>
  </si>
  <si>
    <t>Havi adóalap</t>
  </si>
  <si>
    <t>Számított havi SZJA</t>
  </si>
  <si>
    <t>Családi járulék kedvezmény</t>
  </si>
  <si>
    <t xml:space="preserve">  Nettó jövedelem kifizetés ---------&gt;</t>
  </si>
  <si>
    <t>1 éven túl Nyilv.Élettársak</t>
  </si>
  <si>
    <t>Ingatlan bérbeadás, Egyéb jövedelem</t>
  </si>
  <si>
    <t>*</t>
  </si>
  <si>
    <t>Négy gyerekes anyák kedvezményre jogosultsága</t>
  </si>
  <si>
    <t>Négy gyerekes adóalap kedvezmény</t>
  </si>
  <si>
    <t>Családi járulékkedvezmény alapja</t>
  </si>
  <si>
    <t>Családi pótlék gyermek elhunyta miatt szűnt meg</t>
  </si>
  <si>
    <t>Igénybevehető családi adóalap kedvezmény</t>
  </si>
  <si>
    <t>12 évnél hosszabb ideig családi pótlékra jogosult</t>
  </si>
  <si>
    <t>Örökbe fogadott gyermekre családi pótlékra jog.</t>
  </si>
  <si>
    <t>Vér szerinti vagy örökbe fogadott</t>
  </si>
  <si>
    <t>gyermek után. Ha nem jár már a</t>
  </si>
  <si>
    <t>családi pótlék, de a jogosultság 12</t>
  </si>
  <si>
    <t>évig fennállt, vagy a gyermek elhunyt.</t>
  </si>
  <si>
    <t>Nem</t>
  </si>
  <si>
    <t>Nettó jövedelem kalkulátor 2024-2025.07-2026</t>
  </si>
  <si>
    <t>2025.07-től</t>
  </si>
  <si>
    <t>Tartósan beteg gyermek</t>
  </si>
  <si>
    <t>Felváltva gondozott (50%-os csal.kedv.)</t>
  </si>
  <si>
    <t>Fizetendő TB járulék (18,5%)</t>
  </si>
  <si>
    <t>25/30 év alattiak és Négygyerekes anyák kedvezményébe be nem számító havi jövedelem.</t>
  </si>
  <si>
    <t>25/30 év alattiak kedvezménye</t>
  </si>
  <si>
    <t>25/30 év alatti (Igen/ Nem)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</si>
</sst>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8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13"/>
      <name val="Calibri"/>
      <family val="2"/>
      <charset val="238"/>
    </font>
    <font>
      <b/>
      <sz val="12"/>
      <color indexed="13"/>
      <name val="Calibri"/>
      <family val="2"/>
      <charset val="238"/>
    </font>
    <font>
      <b/>
      <sz val="8"/>
      <color indexed="8"/>
      <name val="Tahoma"/>
      <family val="2"/>
      <charset val="238"/>
    </font>
    <font>
      <b/>
      <sz val="9"/>
      <color indexed="53"/>
      <name val="Tahoma"/>
      <family val="2"/>
      <charset val="238"/>
    </font>
    <font>
      <sz val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13"/>
      <name val="Times New Roman"/>
      <family val="1"/>
      <charset val="238"/>
    </font>
    <font>
      <b/>
      <sz val="14"/>
      <color indexed="13"/>
      <name val="Times New Roman"/>
      <family val="1"/>
      <charset val="238"/>
    </font>
    <font>
      <sz val="11"/>
      <color indexed="13"/>
      <name val="Times New Roman"/>
      <family val="1"/>
      <charset val="238"/>
    </font>
    <font>
      <b/>
      <sz val="11"/>
      <color indexed="13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3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2"/>
      <color indexed="8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b/>
      <u/>
      <sz val="12"/>
      <color rgb="FFFFFF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u/>
      <sz val="11"/>
      <color rgb="FFFFFF00"/>
      <name val="Calibri"/>
      <family val="2"/>
      <charset val="238"/>
    </font>
    <font>
      <b/>
      <sz val="11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rgb="FFFFFF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0" fillId="2" borderId="0" xfId="0" applyFill="1"/>
    <xf numFmtId="0" fontId="2" fillId="2" borderId="0" xfId="0" applyFont="1" applyFill="1"/>
    <xf numFmtId="3" fontId="0" fillId="2" borderId="0" xfId="0" applyNumberFormat="1" applyFill="1"/>
    <xf numFmtId="0" fontId="3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9" fillId="0" borderId="0" xfId="0" applyFont="1"/>
    <xf numFmtId="3" fontId="22" fillId="7" borderId="15" xfId="0" applyNumberFormat="1" applyFont="1" applyFill="1" applyBorder="1" applyAlignment="1" applyProtection="1">
      <alignment horizontal="center"/>
      <protection locked="0"/>
    </xf>
    <xf numFmtId="3" fontId="22" fillId="7" borderId="16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3" fontId="22" fillId="7" borderId="34" xfId="0" applyNumberFormat="1" applyFont="1" applyFill="1" applyBorder="1" applyAlignment="1" applyProtection="1">
      <alignment horizontal="center"/>
      <protection locked="0"/>
    </xf>
    <xf numFmtId="3" fontId="22" fillId="7" borderId="35" xfId="0" applyNumberFormat="1" applyFont="1" applyFill="1" applyBorder="1" applyAlignment="1" applyProtection="1">
      <alignment horizontal="center"/>
      <protection locked="0"/>
    </xf>
    <xf numFmtId="0" fontId="0" fillId="11" borderId="0" xfId="0" applyFill="1"/>
    <xf numFmtId="3" fontId="22" fillId="7" borderId="49" xfId="0" applyNumberFormat="1" applyFont="1" applyFill="1" applyBorder="1" applyAlignment="1" applyProtection="1">
      <alignment horizontal="center"/>
      <protection locked="0"/>
    </xf>
    <xf numFmtId="3" fontId="22" fillId="7" borderId="50" xfId="0" applyNumberFormat="1" applyFont="1" applyFill="1" applyBorder="1" applyAlignment="1" applyProtection="1">
      <alignment horizontal="center"/>
      <protection locked="0"/>
    </xf>
    <xf numFmtId="0" fontId="34" fillId="3" borderId="0" xfId="1" applyFont="1" applyFill="1" applyBorder="1" applyAlignment="1" applyProtection="1">
      <alignment vertical="justify"/>
    </xf>
    <xf numFmtId="3" fontId="15" fillId="7" borderId="19" xfId="0" applyNumberFormat="1" applyFont="1" applyFill="1" applyBorder="1" applyProtection="1">
      <protection locked="0"/>
    </xf>
    <xf numFmtId="3" fontId="0" fillId="0" borderId="20" xfId="0" applyNumberFormat="1" applyBorder="1" applyProtection="1">
      <protection locked="0"/>
    </xf>
    <xf numFmtId="3" fontId="15" fillId="10" borderId="19" xfId="0" applyNumberFormat="1" applyFont="1" applyFill="1" applyBorder="1" applyProtection="1">
      <protection locked="0"/>
    </xf>
    <xf numFmtId="3" fontId="0" fillId="10" borderId="20" xfId="0" applyNumberFormat="1" applyFill="1" applyBorder="1" applyProtection="1">
      <protection locked="0"/>
    </xf>
    <xf numFmtId="3" fontId="29" fillId="10" borderId="23" xfId="0" applyNumberFormat="1" applyFont="1" applyFill="1" applyBorder="1" applyAlignment="1" applyProtection="1">
      <alignment horizontal="center"/>
      <protection locked="0"/>
    </xf>
    <xf numFmtId="0" fontId="36" fillId="10" borderId="12" xfId="0" applyFont="1" applyFill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4" fillId="3" borderId="0" xfId="0" applyFont="1" applyFill="1" applyProtection="1"/>
    <xf numFmtId="0" fontId="4" fillId="3" borderId="3" xfId="0" applyFont="1" applyFill="1" applyBorder="1" applyProtection="1"/>
    <xf numFmtId="0" fontId="10" fillId="3" borderId="4" xfId="0" applyFont="1" applyFill="1" applyBorder="1" applyAlignment="1" applyProtection="1">
      <alignment horizontal="left"/>
    </xf>
    <xf numFmtId="0" fontId="11" fillId="3" borderId="5" xfId="0" applyFont="1" applyFill="1" applyBorder="1" applyProtection="1"/>
    <xf numFmtId="0" fontId="12" fillId="3" borderId="4" xfId="0" applyFont="1" applyFill="1" applyBorder="1" applyProtection="1"/>
    <xf numFmtId="0" fontId="0" fillId="2" borderId="0" xfId="0" applyFill="1" applyProtection="1"/>
    <xf numFmtId="0" fontId="0" fillId="11" borderId="0" xfId="0" applyFill="1" applyProtection="1"/>
    <xf numFmtId="0" fontId="0" fillId="3" borderId="0" xfId="0" applyFill="1" applyProtection="1"/>
    <xf numFmtId="0" fontId="0" fillId="2" borderId="1" xfId="0" applyFill="1" applyBorder="1" applyProtection="1"/>
    <xf numFmtId="0" fontId="15" fillId="0" borderId="0" xfId="0" applyFont="1" applyProtection="1"/>
    <xf numFmtId="0" fontId="14" fillId="2" borderId="0" xfId="0" applyFont="1" applyFill="1" applyProtection="1"/>
    <xf numFmtId="0" fontId="9" fillId="0" borderId="0" xfId="0" applyFont="1" applyProtection="1"/>
    <xf numFmtId="0" fontId="19" fillId="2" borderId="0" xfId="0" applyFont="1" applyFill="1" applyProtection="1"/>
    <xf numFmtId="0" fontId="14" fillId="0" borderId="0" xfId="0" applyFont="1" applyProtection="1"/>
    <xf numFmtId="0" fontId="0" fillId="8" borderId="1" xfId="0" applyFill="1" applyBorder="1" applyProtection="1"/>
    <xf numFmtId="0" fontId="15" fillId="8" borderId="0" xfId="0" applyFont="1" applyFill="1" applyProtection="1"/>
    <xf numFmtId="3" fontId="15" fillId="8" borderId="6" xfId="0" applyNumberFormat="1" applyFont="1" applyFill="1" applyBorder="1" applyProtection="1"/>
    <xf numFmtId="0" fontId="19" fillId="8" borderId="0" xfId="0" applyFont="1" applyFill="1" applyProtection="1"/>
    <xf numFmtId="0" fontId="0" fillId="13" borderId="1" xfId="0" applyFill="1" applyBorder="1" applyProtection="1"/>
    <xf numFmtId="0" fontId="28" fillId="13" borderId="0" xfId="0" applyFont="1" applyFill="1" applyAlignment="1" applyProtection="1">
      <alignment horizontal="left"/>
    </xf>
    <xf numFmtId="0" fontId="37" fillId="12" borderId="38" xfId="0" applyFont="1" applyFill="1" applyBorder="1" applyProtection="1"/>
    <xf numFmtId="0" fontId="0" fillId="0" borderId="39" xfId="0" applyBorder="1" applyProtection="1"/>
    <xf numFmtId="0" fontId="0" fillId="0" borderId="40" xfId="0" applyBorder="1" applyProtection="1"/>
    <xf numFmtId="0" fontId="28" fillId="11" borderId="0" xfId="0" applyFont="1" applyFill="1" applyAlignment="1" applyProtection="1">
      <alignment horizontal="left"/>
    </xf>
    <xf numFmtId="0" fontId="31" fillId="0" borderId="14" xfId="0" applyFont="1" applyBorder="1" applyAlignment="1" applyProtection="1">
      <alignment horizontal="center"/>
    </xf>
    <xf numFmtId="0" fontId="33" fillId="0" borderId="16" xfId="0" applyFont="1" applyBorder="1" applyAlignment="1" applyProtection="1">
      <alignment horizontal="center"/>
    </xf>
    <xf numFmtId="0" fontId="30" fillId="2" borderId="14" xfId="0" applyFont="1" applyFill="1" applyBorder="1" applyProtection="1"/>
    <xf numFmtId="0" fontId="37" fillId="12" borderId="37" xfId="0" applyFont="1" applyFill="1" applyBorder="1" applyProtection="1"/>
    <xf numFmtId="0" fontId="0" fillId="0" borderId="0" xfId="0" applyProtection="1"/>
    <xf numFmtId="0" fontId="0" fillId="0" borderId="41" xfId="0" applyBorder="1" applyProtection="1"/>
    <xf numFmtId="0" fontId="28" fillId="11" borderId="12" xfId="0" applyFont="1" applyFill="1" applyBorder="1" applyAlignment="1" applyProtection="1">
      <alignment horizontal="left"/>
    </xf>
    <xf numFmtId="0" fontId="33" fillId="2" borderId="12" xfId="0" applyFont="1" applyFill="1" applyBorder="1" applyAlignment="1" applyProtection="1">
      <alignment horizontal="center"/>
    </xf>
    <xf numFmtId="0" fontId="0" fillId="0" borderId="0" xfId="0" applyProtection="1"/>
    <xf numFmtId="0" fontId="0" fillId="2" borderId="24" xfId="0" applyFill="1" applyBorder="1" applyProtection="1"/>
    <xf numFmtId="0" fontId="38" fillId="11" borderId="12" xfId="0" applyFont="1" applyFill="1" applyBorder="1" applyProtection="1"/>
    <xf numFmtId="3" fontId="15" fillId="9" borderId="10" xfId="0" applyNumberFormat="1" applyFont="1" applyFill="1" applyBorder="1" applyAlignment="1" applyProtection="1">
      <alignment horizontal="center"/>
    </xf>
    <xf numFmtId="0" fontId="37" fillId="12" borderId="42" xfId="0" applyFont="1" applyFill="1" applyBorder="1" applyProtection="1"/>
    <xf numFmtId="0" fontId="0" fillId="0" borderId="43" xfId="0" applyBorder="1" applyProtection="1"/>
    <xf numFmtId="0" fontId="0" fillId="0" borderId="44" xfId="0" applyBorder="1" applyProtection="1"/>
    <xf numFmtId="0" fontId="29" fillId="0" borderId="0" xfId="0" applyFont="1" applyProtection="1"/>
    <xf numFmtId="3" fontId="15" fillId="9" borderId="9" xfId="0" applyNumberFormat="1" applyFont="1" applyFill="1" applyBorder="1" applyAlignment="1" applyProtection="1">
      <alignment horizontal="center"/>
    </xf>
    <xf numFmtId="0" fontId="39" fillId="11" borderId="0" xfId="0" applyFont="1" applyFill="1" applyProtection="1"/>
    <xf numFmtId="0" fontId="29" fillId="13" borderId="0" xfId="0" applyFont="1" applyFill="1" applyProtection="1"/>
    <xf numFmtId="3" fontId="15" fillId="13" borderId="6" xfId="0" applyNumberFormat="1" applyFont="1" applyFill="1" applyBorder="1" applyAlignment="1" applyProtection="1">
      <alignment horizontal="center"/>
    </xf>
    <xf numFmtId="0" fontId="19" fillId="13" borderId="0" xfId="0" applyFont="1" applyFill="1" applyProtection="1"/>
    <xf numFmtId="1" fontId="15" fillId="16" borderId="11" xfId="0" applyNumberFormat="1" applyFont="1" applyFill="1" applyBorder="1" applyAlignment="1" applyProtection="1">
      <alignment horizontal="center"/>
    </xf>
    <xf numFmtId="0" fontId="19" fillId="0" borderId="0" xfId="0" applyFont="1" applyProtection="1"/>
    <xf numFmtId="3" fontId="15" fillId="15" borderId="0" xfId="0" applyNumberFormat="1" applyFont="1" applyFill="1" applyAlignment="1" applyProtection="1">
      <alignment horizontal="center"/>
    </xf>
    <xf numFmtId="0" fontId="40" fillId="17" borderId="34" xfId="0" applyFont="1" applyFill="1" applyBorder="1" applyAlignment="1" applyProtection="1">
      <alignment horizontal="center"/>
    </xf>
    <xf numFmtId="0" fontId="0" fillId="2" borderId="3" xfId="0" applyFill="1" applyBorder="1" applyProtection="1"/>
    <xf numFmtId="0" fontId="28" fillId="11" borderId="4" xfId="0" applyFont="1" applyFill="1" applyBorder="1" applyAlignment="1" applyProtection="1">
      <alignment horizontal="left"/>
    </xf>
    <xf numFmtId="0" fontId="19" fillId="2" borderId="4" xfId="0" applyFont="1" applyFill="1" applyBorder="1" applyProtection="1"/>
    <xf numFmtId="0" fontId="40" fillId="18" borderId="4" xfId="0" applyFont="1" applyFill="1" applyBorder="1" applyAlignment="1" applyProtection="1">
      <alignment horizontal="center"/>
    </xf>
    <xf numFmtId="0" fontId="37" fillId="11" borderId="0" xfId="0" applyFont="1" applyFill="1" applyProtection="1"/>
    <xf numFmtId="0" fontId="40" fillId="18" borderId="0" xfId="0" applyFont="1" applyFill="1" applyAlignment="1" applyProtection="1">
      <alignment horizontal="center"/>
    </xf>
    <xf numFmtId="0" fontId="0" fillId="2" borderId="2" xfId="0" applyFill="1" applyBorder="1" applyProtection="1"/>
    <xf numFmtId="0" fontId="14" fillId="2" borderId="7" xfId="0" applyFont="1" applyFill="1" applyBorder="1" applyProtection="1"/>
    <xf numFmtId="0" fontId="15" fillId="2" borderId="8" xfId="0" applyFont="1" applyFill="1" applyBorder="1" applyAlignment="1" applyProtection="1">
      <alignment horizontal="center"/>
    </xf>
    <xf numFmtId="0" fontId="16" fillId="2" borderId="7" xfId="0" applyFont="1" applyFill="1" applyBorder="1" applyProtection="1"/>
    <xf numFmtId="0" fontId="15" fillId="2" borderId="7" xfId="0" applyFont="1" applyFill="1" applyBorder="1" applyAlignment="1" applyProtection="1">
      <alignment horizontal="center"/>
    </xf>
    <xf numFmtId="0" fontId="13" fillId="3" borderId="4" xfId="0" applyFont="1" applyFill="1" applyBorder="1" applyAlignment="1" applyProtection="1">
      <alignment horizontal="left"/>
    </xf>
    <xf numFmtId="0" fontId="10" fillId="3" borderId="5" xfId="0" applyFont="1" applyFill="1" applyBorder="1" applyAlignment="1" applyProtection="1">
      <alignment horizontal="right"/>
    </xf>
    <xf numFmtId="0" fontId="20" fillId="3" borderId="4" xfId="0" applyFont="1" applyFill="1" applyBorder="1" applyProtection="1"/>
    <xf numFmtId="0" fontId="10" fillId="3" borderId="29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center"/>
    </xf>
    <xf numFmtId="0" fontId="4" fillId="11" borderId="1" xfId="0" applyFont="1" applyFill="1" applyBorder="1" applyProtection="1"/>
    <xf numFmtId="3" fontId="15" fillId="9" borderId="19" xfId="0" applyNumberFormat="1" applyFont="1" applyFill="1" applyBorder="1" applyProtection="1"/>
    <xf numFmtId="3" fontId="15" fillId="9" borderId="20" xfId="0" applyNumberFormat="1" applyFont="1" applyFill="1" applyBorder="1" applyProtection="1"/>
    <xf numFmtId="3" fontId="28" fillId="9" borderId="9" xfId="0" applyNumberFormat="1" applyFont="1" applyFill="1" applyBorder="1" applyProtection="1"/>
    <xf numFmtId="0" fontId="41" fillId="9" borderId="19" xfId="0" applyFont="1" applyFill="1" applyBorder="1" applyProtection="1"/>
    <xf numFmtId="0" fontId="41" fillId="9" borderId="22" xfId="0" applyFont="1" applyFill="1" applyBorder="1" applyProtection="1"/>
    <xf numFmtId="0" fontId="41" fillId="9" borderId="47" xfId="0" applyFont="1" applyFill="1" applyBorder="1" applyProtection="1"/>
    <xf numFmtId="0" fontId="15" fillId="11" borderId="0" xfId="0" applyFont="1" applyFill="1" applyProtection="1"/>
    <xf numFmtId="3" fontId="15" fillId="4" borderId="25" xfId="0" applyNumberFormat="1" applyFont="1" applyFill="1" applyBorder="1" applyProtection="1"/>
    <xf numFmtId="3" fontId="15" fillId="4" borderId="26" xfId="0" applyNumberFormat="1" applyFont="1" applyFill="1" applyBorder="1" applyProtection="1"/>
    <xf numFmtId="3" fontId="15" fillId="4" borderId="19" xfId="0" applyNumberFormat="1" applyFont="1" applyFill="1" applyBorder="1" applyProtection="1"/>
    <xf numFmtId="3" fontId="41" fillId="9" borderId="19" xfId="0" applyNumberFormat="1" applyFont="1" applyFill="1" applyBorder="1" applyProtection="1"/>
    <xf numFmtId="3" fontId="41" fillId="9" borderId="22" xfId="0" applyNumberFormat="1" applyFont="1" applyFill="1" applyBorder="1" applyProtection="1"/>
    <xf numFmtId="3" fontId="41" fillId="9" borderId="47" xfId="0" applyNumberFormat="1" applyFont="1" applyFill="1" applyBorder="1" applyProtection="1"/>
    <xf numFmtId="0" fontId="19" fillId="11" borderId="0" xfId="0" applyFont="1" applyFill="1" applyProtection="1"/>
    <xf numFmtId="3" fontId="15" fillId="4" borderId="6" xfId="0" applyNumberFormat="1" applyFont="1" applyFill="1" applyBorder="1" applyProtection="1"/>
    <xf numFmtId="0" fontId="0" fillId="2" borderId="21" xfId="0" applyFill="1" applyBorder="1" applyProtection="1"/>
    <xf numFmtId="0" fontId="14" fillId="11" borderId="22" xfId="0" applyFont="1" applyFill="1" applyBorder="1" applyProtection="1"/>
    <xf numFmtId="3" fontId="15" fillId="4" borderId="45" xfId="0" applyNumberFormat="1" applyFont="1" applyFill="1" applyBorder="1" applyProtection="1"/>
    <xf numFmtId="0" fontId="16" fillId="2" borderId="0" xfId="0" applyFont="1" applyFill="1" applyProtection="1"/>
    <xf numFmtId="3" fontId="15" fillId="4" borderId="30" xfId="0" applyNumberFormat="1" applyFont="1" applyFill="1" applyBorder="1" applyProtection="1"/>
    <xf numFmtId="3" fontId="15" fillId="4" borderId="31" xfId="0" applyNumberFormat="1" applyFont="1" applyFill="1" applyBorder="1" applyProtection="1"/>
    <xf numFmtId="3" fontId="41" fillId="9" borderId="45" xfId="0" applyNumberFormat="1" applyFont="1" applyFill="1" applyBorder="1" applyProtection="1"/>
    <xf numFmtId="0" fontId="41" fillId="9" borderId="51" xfId="0" applyFont="1" applyFill="1" applyBorder="1" applyProtection="1"/>
    <xf numFmtId="0" fontId="41" fillId="9" borderId="52" xfId="0" applyFont="1" applyFill="1" applyBorder="1" applyProtection="1"/>
    <xf numFmtId="3" fontId="15" fillId="4" borderId="16" xfId="0" applyNumberFormat="1" applyFont="1" applyFill="1" applyBorder="1" applyProtection="1"/>
    <xf numFmtId="3" fontId="15" fillId="4" borderId="36" xfId="0" applyNumberFormat="1" applyFont="1" applyFill="1" applyBorder="1" applyProtection="1"/>
    <xf numFmtId="3" fontId="15" fillId="4" borderId="46" xfId="0" applyNumberFormat="1" applyFont="1" applyFill="1" applyBorder="1" applyProtection="1"/>
    <xf numFmtId="0" fontId="41" fillId="9" borderId="46" xfId="0" applyFont="1" applyFill="1" applyBorder="1" applyProtection="1"/>
    <xf numFmtId="0" fontId="41" fillId="9" borderId="53" xfId="0" applyFont="1" applyFill="1" applyBorder="1" applyProtection="1"/>
    <xf numFmtId="0" fontId="41" fillId="9" borderId="28" xfId="0" applyFont="1" applyFill="1" applyBorder="1" applyProtection="1"/>
    <xf numFmtId="3" fontId="15" fillId="4" borderId="25" xfId="0" applyNumberFormat="1" applyFont="1" applyFill="1" applyBorder="1" applyProtection="1"/>
    <xf numFmtId="3" fontId="41" fillId="9" borderId="25" xfId="0" applyNumberFormat="1" applyFont="1" applyFill="1" applyBorder="1" applyProtection="1"/>
    <xf numFmtId="3" fontId="41" fillId="9" borderId="48" xfId="0" applyNumberFormat="1" applyFont="1" applyFill="1" applyBorder="1" applyProtection="1"/>
    <xf numFmtId="3" fontId="41" fillId="9" borderId="33" xfId="0" applyNumberFormat="1" applyFont="1" applyFill="1" applyBorder="1" applyProtection="1"/>
    <xf numFmtId="0" fontId="17" fillId="11" borderId="22" xfId="0" applyFont="1" applyFill="1" applyBorder="1" applyProtection="1"/>
    <xf numFmtId="3" fontId="13" fillId="6" borderId="32" xfId="0" applyNumberFormat="1" applyFont="1" applyFill="1" applyBorder="1" applyProtection="1"/>
    <xf numFmtId="3" fontId="13" fillId="6" borderId="33" xfId="0" applyNumberFormat="1" applyFont="1" applyFill="1" applyBorder="1" applyProtection="1"/>
    <xf numFmtId="3" fontId="13" fillId="19" borderId="27" xfId="0" applyNumberFormat="1" applyFont="1" applyFill="1" applyBorder="1" applyProtection="1"/>
    <xf numFmtId="3" fontId="40" fillId="19" borderId="19" xfId="0" applyNumberFormat="1" applyFont="1" applyFill="1" applyBorder="1" applyProtection="1"/>
    <xf numFmtId="3" fontId="40" fillId="19" borderId="22" xfId="0" applyNumberFormat="1" applyFont="1" applyFill="1" applyBorder="1" applyProtection="1"/>
    <xf numFmtId="3" fontId="40" fillId="19" borderId="47" xfId="0" applyNumberFormat="1" applyFont="1" applyFill="1" applyBorder="1" applyProtection="1"/>
    <xf numFmtId="3" fontId="14" fillId="4" borderId="30" xfId="0" applyNumberFormat="1" applyFont="1" applyFill="1" applyBorder="1" applyProtection="1"/>
    <xf numFmtId="3" fontId="14" fillId="4" borderId="31" xfId="0" applyNumberFormat="1" applyFont="1" applyFill="1" applyBorder="1" applyProtection="1"/>
    <xf numFmtId="3" fontId="14" fillId="9" borderId="28" xfId="0" applyNumberFormat="1" applyFont="1" applyFill="1" applyBorder="1" applyProtection="1"/>
    <xf numFmtId="0" fontId="15" fillId="11" borderId="22" xfId="0" applyFont="1" applyFill="1" applyBorder="1" applyProtection="1"/>
    <xf numFmtId="3" fontId="15" fillId="5" borderId="27" xfId="0" applyNumberFormat="1" applyFont="1" applyFill="1" applyBorder="1" applyProtection="1"/>
    <xf numFmtId="3" fontId="15" fillId="5" borderId="28" xfId="0" applyNumberFormat="1" applyFont="1" applyFill="1" applyBorder="1" applyProtection="1"/>
    <xf numFmtId="3" fontId="15" fillId="20" borderId="28" xfId="0" applyNumberFormat="1" applyFont="1" applyFill="1" applyBorder="1" applyProtection="1"/>
    <xf numFmtId="3" fontId="41" fillId="20" borderId="19" xfId="0" applyNumberFormat="1" applyFont="1" applyFill="1" applyBorder="1" applyProtection="1"/>
    <xf numFmtId="0" fontId="41" fillId="20" borderId="22" xfId="0" applyFont="1" applyFill="1" applyBorder="1" applyProtection="1"/>
    <xf numFmtId="0" fontId="41" fillId="20" borderId="47" xfId="0" applyFont="1" applyFill="1" applyBorder="1" applyProtection="1"/>
    <xf numFmtId="0" fontId="18" fillId="11" borderId="0" xfId="0" applyFont="1" applyFill="1" applyProtection="1"/>
    <xf numFmtId="0" fontId="5" fillId="3" borderId="0" xfId="0" applyFont="1" applyFill="1" applyProtection="1"/>
    <xf numFmtId="0" fontId="32" fillId="3" borderId="0" xfId="0" applyFont="1" applyFill="1" applyAlignment="1" applyProtection="1">
      <alignment vertical="justify"/>
    </xf>
    <xf numFmtId="0" fontId="35" fillId="0" borderId="0" xfId="0" applyFont="1" applyAlignment="1" applyProtection="1">
      <alignment vertical="justify"/>
    </xf>
    <xf numFmtId="0" fontId="25" fillId="0" borderId="0" xfId="0" applyFont="1" applyAlignment="1" applyProtection="1">
      <alignment horizontal="left"/>
    </xf>
    <xf numFmtId="0" fontId="9" fillId="2" borderId="0" xfId="0" applyFont="1" applyFill="1" applyProtection="1"/>
    <xf numFmtId="0" fontId="26" fillId="0" borderId="0" xfId="0" applyFont="1" applyAlignment="1" applyProtection="1">
      <alignment horizontal="left"/>
    </xf>
    <xf numFmtId="0" fontId="24" fillId="2" borderId="0" xfId="0" applyFont="1" applyFill="1" applyProtection="1"/>
    <xf numFmtId="3" fontId="0" fillId="2" borderId="0" xfId="0" applyNumberFormat="1" applyFill="1" applyProtection="1"/>
    <xf numFmtId="0" fontId="2" fillId="2" borderId="0" xfId="0" applyFont="1" applyFill="1" applyProtection="1"/>
    <xf numFmtId="0" fontId="27" fillId="2" borderId="0" xfId="0" applyFont="1" applyFill="1" applyAlignment="1" applyProtection="1">
      <alignment horizontal="left"/>
    </xf>
    <xf numFmtId="0" fontId="23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6" fillId="2" borderId="0" xfId="0" applyFont="1" applyFill="1" applyProtection="1"/>
    <xf numFmtId="0" fontId="40" fillId="21" borderId="11" xfId="0" applyFont="1" applyFill="1" applyBorder="1" applyAlignment="1" applyProtection="1">
      <alignment horizontal="center"/>
      <protection locked="0"/>
    </xf>
    <xf numFmtId="1" fontId="22" fillId="14" borderId="18" xfId="0" applyNumberFormat="1" applyFont="1" applyFill="1" applyBorder="1" applyAlignment="1" applyProtection="1">
      <alignment horizontal="center"/>
      <protection locked="0"/>
    </xf>
    <xf numFmtId="1" fontId="0" fillId="14" borderId="17" xfId="0" applyNumberFormat="1" applyFill="1" applyBorder="1" applyAlignment="1" applyProtection="1">
      <alignment horizontal="center"/>
      <protection locked="0"/>
    </xf>
    <xf numFmtId="3" fontId="17" fillId="11" borderId="53" xfId="0" applyNumberFormat="1" applyFont="1" applyFill="1" applyBorder="1" applyProtection="1"/>
    <xf numFmtId="1" fontId="22" fillId="22" borderId="13" xfId="0" applyNumberFormat="1" applyFont="1" applyFill="1" applyBorder="1" applyAlignment="1" applyProtection="1">
      <alignment horizontal="center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colors>
    <mruColors>
      <color rgb="FFFFCC00"/>
      <color rgb="FF993300"/>
      <color rgb="FFCCFFCC"/>
      <color rgb="FFFFFF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gyalado.h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0"/>
  <sheetViews>
    <sheetView tabSelected="1" workbookViewId="0">
      <selection activeCell="D3" sqref="D3:E3"/>
    </sheetView>
  </sheetViews>
  <sheetFormatPr defaultRowHeight="15" x14ac:dyDescent="0.25"/>
  <cols>
    <col min="1" max="1" width="2.140625" customWidth="1"/>
    <col min="2" max="2" width="1.85546875" customWidth="1"/>
    <col min="3" max="3" width="39.85546875" customWidth="1"/>
    <col min="4" max="4" width="8.42578125" customWidth="1"/>
    <col min="5" max="5" width="4.42578125" customWidth="1"/>
    <col min="6" max="6" width="11.28515625" style="7" customWidth="1"/>
    <col min="7" max="7" width="3.28515625" customWidth="1"/>
    <col min="8" max="8" width="2.42578125" customWidth="1"/>
    <col min="9" max="9" width="6" customWidth="1"/>
    <col min="10" max="10" width="3.28515625" customWidth="1"/>
    <col min="11" max="11" width="2.42578125" customWidth="1"/>
    <col min="12" max="12" width="22.5703125" customWidth="1"/>
    <col min="13" max="13" width="64.140625" customWidth="1"/>
    <col min="14" max="21" width="50.7109375" customWidth="1"/>
  </cols>
  <sheetData>
    <row r="1" spans="1:24" ht="15.75" customHeight="1" x14ac:dyDescent="0.3">
      <c r="A1" s="24"/>
      <c r="B1" s="25"/>
      <c r="C1" s="26" t="s">
        <v>45</v>
      </c>
      <c r="D1" s="27"/>
      <c r="E1" s="28"/>
      <c r="F1" s="28"/>
      <c r="G1" s="28"/>
      <c r="H1" s="24"/>
      <c r="I1" s="29"/>
      <c r="J1" s="29"/>
      <c r="K1" s="29"/>
      <c r="L1" s="29"/>
      <c r="M1" s="30"/>
      <c r="N1" s="30"/>
      <c r="O1" s="30"/>
      <c r="P1" s="13"/>
      <c r="Q1" s="13"/>
      <c r="R1" s="13"/>
      <c r="S1" s="13"/>
      <c r="T1" s="13"/>
      <c r="U1" s="13"/>
    </row>
    <row r="2" spans="1:24" ht="14.25" customHeight="1" x14ac:dyDescent="0.25">
      <c r="A2" s="31"/>
      <c r="B2" s="32"/>
      <c r="C2" s="33" t="s">
        <v>52</v>
      </c>
      <c r="D2" s="155" t="s">
        <v>44</v>
      </c>
      <c r="E2" s="34"/>
      <c r="F2" s="35"/>
      <c r="G2" s="34"/>
      <c r="H2" s="31"/>
      <c r="I2" s="29"/>
      <c r="J2" s="29"/>
      <c r="K2" s="29"/>
      <c r="L2" s="29"/>
      <c r="M2" s="30"/>
      <c r="N2" s="30"/>
      <c r="O2" s="30"/>
      <c r="P2" s="13"/>
      <c r="Q2" s="13"/>
      <c r="R2" s="13"/>
      <c r="S2" s="13"/>
      <c r="T2" s="13"/>
      <c r="U2" s="13"/>
      <c r="X2" t="s">
        <v>12</v>
      </c>
    </row>
    <row r="3" spans="1:24" x14ac:dyDescent="0.25">
      <c r="A3" s="31"/>
      <c r="B3" s="32"/>
      <c r="C3" s="33" t="s">
        <v>6</v>
      </c>
      <c r="D3" s="17">
        <v>592000</v>
      </c>
      <c r="E3" s="18"/>
      <c r="F3" s="36" t="s">
        <v>4</v>
      </c>
      <c r="G3" s="36"/>
      <c r="H3" s="31"/>
      <c r="I3" s="29"/>
      <c r="J3" s="29"/>
      <c r="K3" s="29"/>
      <c r="L3" s="29"/>
      <c r="M3" s="30"/>
      <c r="N3" s="30"/>
      <c r="O3" s="30"/>
      <c r="P3" s="13"/>
      <c r="Q3" s="13"/>
      <c r="R3" s="13"/>
      <c r="S3" s="13"/>
      <c r="T3" s="13"/>
      <c r="U3" s="13"/>
      <c r="V3" s="10" t="s">
        <v>3</v>
      </c>
      <c r="X3" t="s">
        <v>30</v>
      </c>
    </row>
    <row r="4" spans="1:24" ht="15" customHeight="1" x14ac:dyDescent="0.25">
      <c r="A4" s="31"/>
      <c r="B4" s="32" t="s">
        <v>32</v>
      </c>
      <c r="C4" s="37" t="s">
        <v>31</v>
      </c>
      <c r="D4" s="19"/>
      <c r="E4" s="20"/>
      <c r="F4" s="36" t="s">
        <v>4</v>
      </c>
      <c r="G4" s="36"/>
      <c r="H4" s="31"/>
      <c r="I4" s="29"/>
      <c r="J4" s="29"/>
      <c r="K4" s="29"/>
      <c r="L4" s="29"/>
      <c r="M4" s="30"/>
      <c r="N4" s="30"/>
      <c r="O4" s="30"/>
      <c r="P4" s="13"/>
      <c r="Q4" s="13"/>
      <c r="R4" s="13"/>
      <c r="S4" s="13"/>
      <c r="T4" s="13"/>
      <c r="U4" s="13"/>
      <c r="V4" s="10" t="s">
        <v>44</v>
      </c>
      <c r="X4" t="s">
        <v>17</v>
      </c>
    </row>
    <row r="5" spans="1:24" ht="11.25" customHeight="1" thickBot="1" x14ac:dyDescent="0.3">
      <c r="A5" s="31"/>
      <c r="B5" s="38"/>
      <c r="C5" s="39"/>
      <c r="D5" s="40"/>
      <c r="E5" s="41"/>
      <c r="F5" s="40"/>
      <c r="G5" s="41"/>
      <c r="H5" s="31"/>
      <c r="I5" s="29"/>
      <c r="J5" s="29"/>
      <c r="K5" s="29"/>
      <c r="L5" s="29"/>
      <c r="M5" s="30"/>
      <c r="N5" s="30"/>
      <c r="O5" s="30"/>
      <c r="P5" s="13"/>
      <c r="Q5" s="13"/>
      <c r="R5" s="13"/>
      <c r="S5" s="13"/>
      <c r="T5" s="13"/>
      <c r="U5" s="13"/>
      <c r="V5" s="10"/>
      <c r="X5" t="s">
        <v>13</v>
      </c>
    </row>
    <row r="6" spans="1:24" ht="15" customHeight="1" thickTop="1" x14ac:dyDescent="0.25">
      <c r="A6" s="31"/>
      <c r="B6" s="42"/>
      <c r="C6" s="43" t="s">
        <v>8</v>
      </c>
      <c r="D6" s="21" t="s">
        <v>12</v>
      </c>
      <c r="E6" s="22"/>
      <c r="F6" s="22"/>
      <c r="G6" s="23"/>
      <c r="H6" s="31"/>
      <c r="I6" s="44" t="s">
        <v>20</v>
      </c>
      <c r="J6" s="45"/>
      <c r="K6" s="45"/>
      <c r="L6" s="46"/>
      <c r="M6" s="30"/>
      <c r="N6" s="30"/>
      <c r="O6" s="30"/>
      <c r="P6" s="13"/>
      <c r="Q6" s="13"/>
      <c r="R6" s="13"/>
      <c r="S6" s="13"/>
      <c r="T6" s="13"/>
      <c r="U6" s="13"/>
      <c r="V6" s="10"/>
      <c r="X6" t="s">
        <v>14</v>
      </c>
    </row>
    <row r="7" spans="1:24" ht="15" customHeight="1" x14ac:dyDescent="0.25">
      <c r="A7" s="31"/>
      <c r="B7" s="32"/>
      <c r="C7" s="47" t="s">
        <v>9</v>
      </c>
      <c r="D7" s="48" t="s">
        <v>15</v>
      </c>
      <c r="E7" s="9">
        <v>1</v>
      </c>
      <c r="F7" s="49" t="s">
        <v>16</v>
      </c>
      <c r="G7" s="50"/>
      <c r="H7" s="31"/>
      <c r="I7" s="51" t="s">
        <v>21</v>
      </c>
      <c r="J7" s="52"/>
      <c r="K7" s="52"/>
      <c r="L7" s="53"/>
      <c r="M7" s="30"/>
      <c r="N7" s="30"/>
      <c r="O7" s="30"/>
      <c r="P7" s="13"/>
      <c r="Q7" s="13"/>
      <c r="R7" s="13"/>
      <c r="S7" s="13"/>
      <c r="T7" s="13"/>
      <c r="U7" s="13"/>
      <c r="V7" s="10"/>
    </row>
    <row r="8" spans="1:24" ht="15" customHeight="1" x14ac:dyDescent="0.25">
      <c r="A8" s="31"/>
      <c r="B8" s="32"/>
      <c r="C8" s="54" t="s">
        <v>10</v>
      </c>
      <c r="D8" s="8">
        <v>1</v>
      </c>
      <c r="E8" s="55" t="s">
        <v>1</v>
      </c>
      <c r="F8" s="8">
        <v>1</v>
      </c>
      <c r="G8" s="56"/>
      <c r="H8" s="31"/>
      <c r="I8" s="51" t="s">
        <v>22</v>
      </c>
      <c r="J8" s="52"/>
      <c r="K8" s="52"/>
      <c r="L8" s="53"/>
      <c r="M8" s="30"/>
      <c r="N8" s="30"/>
      <c r="O8" s="30"/>
      <c r="P8" s="13"/>
      <c r="Q8" s="13"/>
      <c r="R8" s="13"/>
      <c r="S8" s="13"/>
      <c r="T8" s="13"/>
      <c r="U8" s="13"/>
      <c r="V8" s="10"/>
    </row>
    <row r="9" spans="1:24" ht="13.5" customHeight="1" x14ac:dyDescent="0.25">
      <c r="A9" s="31"/>
      <c r="B9" s="57"/>
      <c r="C9" s="58" t="s">
        <v>11</v>
      </c>
      <c r="D9" s="159"/>
      <c r="E9" s="156"/>
      <c r="F9" s="157"/>
      <c r="G9" s="36"/>
      <c r="H9" s="31"/>
      <c r="I9" s="51" t="s">
        <v>23</v>
      </c>
      <c r="J9" s="52"/>
      <c r="K9" s="52"/>
      <c r="L9" s="53"/>
      <c r="M9" s="30"/>
      <c r="N9" s="30"/>
      <c r="O9" s="30"/>
      <c r="P9" s="13"/>
      <c r="Q9" s="13"/>
      <c r="R9" s="13"/>
      <c r="S9" s="13"/>
      <c r="T9" s="13"/>
      <c r="U9" s="13"/>
      <c r="V9" s="10"/>
    </row>
    <row r="10" spans="1:24" ht="15.75" thickBot="1" x14ac:dyDescent="0.3">
      <c r="A10" s="31"/>
      <c r="B10" s="32"/>
      <c r="C10" s="33" t="s">
        <v>19</v>
      </c>
      <c r="D10" s="59">
        <f>IF(OR(MID(D6,1,2)="Él",MID(D6,1,2)="Ny"),E7+D8-E9-D9,IF(OR(MID(D6,1,2)="Há",MID(D6,1,2)="1 "),E7+D8+F8-E9-D9-F9,IF(MID(D6,1,2)="Eg",E7+D8-E9-D9,0)))</f>
        <v>3</v>
      </c>
      <c r="E10" s="36" t="s">
        <v>1</v>
      </c>
      <c r="F10" s="59">
        <f>IF(OR(MID(D6,1,2)="Él",MID(D6,1,2)="Ny"),E7+F8-E9-F9,IF(OR(MID(D6,1,2)="Há",MID(D6,1,2)="1 "),E7+D8+F8-E9-D9-F9,IF(MID(D6,1,2)="Eg",E7+F8-E9-F9,0)))</f>
        <v>3</v>
      </c>
      <c r="G10" s="36" t="s">
        <v>1</v>
      </c>
      <c r="H10" s="31"/>
      <c r="I10" s="60" t="s">
        <v>24</v>
      </c>
      <c r="J10" s="61"/>
      <c r="K10" s="61"/>
      <c r="L10" s="62"/>
      <c r="M10" s="30"/>
      <c r="N10" s="30"/>
      <c r="O10" s="30"/>
      <c r="P10" s="13"/>
      <c r="Q10" s="13"/>
      <c r="R10" s="13"/>
      <c r="S10" s="13"/>
      <c r="T10" s="13"/>
      <c r="U10" s="13"/>
      <c r="V10" s="10"/>
    </row>
    <row r="11" spans="1:24" ht="17.25" thickTop="1" thickBot="1" x14ac:dyDescent="0.3">
      <c r="A11" s="31"/>
      <c r="B11" s="32"/>
      <c r="C11" s="63" t="s">
        <v>18</v>
      </c>
      <c r="D11" s="64">
        <f>IF(OR(MID(D6,1,2)="Él",MID(D6,1,2)="Ny"),E7+D8+IF(OR(E7&gt;0,MID(D6,1,2)="Ny"),F8,0),IF(OR(MID(D6,1,2)="Há",MID(D6,1,2)="1 "),E7+D8+F8,IF(MID(D6,1,2)="Eg",D8+E7,0)))</f>
        <v>3</v>
      </c>
      <c r="E11" s="36" t="s">
        <v>1</v>
      </c>
      <c r="F11" s="59">
        <f>IF(OR(MID(D6,1,2)="Él",MID(D6,1,2)="Ny"),E7+IF(OR(E7&gt;0,MID(D6,1,2)="Ny"),D8,0)+F8,IF(OR(MID(D6,1,2)="Há",MID(D6,1,2)="1 "),E7+D8+F8,IF(MID(D6,1,2)="Eg",E7+F8,0)))</f>
        <v>3</v>
      </c>
      <c r="G11" s="36" t="s">
        <v>1</v>
      </c>
      <c r="H11" s="31"/>
      <c r="I11" s="29"/>
      <c r="J11" s="29"/>
      <c r="K11" s="29"/>
      <c r="L11" s="29"/>
      <c r="M11" s="65" t="s">
        <v>3</v>
      </c>
      <c r="N11" s="30"/>
      <c r="O11" s="30"/>
      <c r="P11" s="13"/>
      <c r="Q11" s="13"/>
      <c r="R11" s="13"/>
      <c r="S11" s="13"/>
      <c r="T11" s="13"/>
      <c r="U11" s="13"/>
      <c r="V11" s="10"/>
    </row>
    <row r="12" spans="1:24" ht="17.25" customHeight="1" thickTop="1" x14ac:dyDescent="0.25">
      <c r="A12" s="31"/>
      <c r="B12" s="42"/>
      <c r="C12" s="66" t="s">
        <v>33</v>
      </c>
      <c r="D12" s="67"/>
      <c r="E12" s="68"/>
      <c r="F12" s="69">
        <f>E7+D8+D13+D14+D15</f>
        <v>3</v>
      </c>
      <c r="G12" s="36" t="s">
        <v>1</v>
      </c>
      <c r="H12" s="31"/>
      <c r="I12" s="44" t="s">
        <v>40</v>
      </c>
      <c r="J12" s="45"/>
      <c r="K12" s="45"/>
      <c r="L12" s="46"/>
      <c r="M12" s="65"/>
      <c r="N12" s="30"/>
      <c r="O12" s="30"/>
      <c r="P12" s="13"/>
      <c r="Q12" s="13"/>
      <c r="R12" s="13"/>
      <c r="S12" s="13"/>
      <c r="T12" s="13"/>
      <c r="U12" s="13"/>
      <c r="V12" s="10"/>
    </row>
    <row r="13" spans="1:24" ht="12" customHeight="1" x14ac:dyDescent="0.25">
      <c r="A13" s="31"/>
      <c r="B13" s="32"/>
      <c r="C13" s="70" t="s">
        <v>38</v>
      </c>
      <c r="D13" s="11">
        <v>1</v>
      </c>
      <c r="E13" s="36" t="s">
        <v>1</v>
      </c>
      <c r="F13" s="71"/>
      <c r="G13" s="36"/>
      <c r="H13" s="31"/>
      <c r="I13" s="51" t="s">
        <v>41</v>
      </c>
      <c r="J13" s="52"/>
      <c r="K13" s="52"/>
      <c r="L13" s="53"/>
      <c r="M13" s="65"/>
      <c r="N13" s="30"/>
      <c r="O13" s="30"/>
      <c r="P13" s="13"/>
      <c r="Q13" s="13"/>
      <c r="R13" s="13"/>
      <c r="S13" s="13"/>
      <c r="T13" s="13"/>
      <c r="U13" s="13"/>
      <c r="V13" s="10"/>
    </row>
    <row r="14" spans="1:24" ht="12" customHeight="1" x14ac:dyDescent="0.25">
      <c r="A14" s="31"/>
      <c r="B14" s="32"/>
      <c r="C14" s="70" t="s">
        <v>39</v>
      </c>
      <c r="D14" s="12"/>
      <c r="E14" s="36" t="s">
        <v>1</v>
      </c>
      <c r="F14" s="71"/>
      <c r="G14" s="36"/>
      <c r="H14" s="31"/>
      <c r="I14" s="51" t="s">
        <v>42</v>
      </c>
      <c r="J14" s="52"/>
      <c r="K14" s="52"/>
      <c r="L14" s="53"/>
      <c r="M14" s="65"/>
      <c r="N14" s="30"/>
      <c r="O14" s="30"/>
      <c r="P14" s="13"/>
      <c r="Q14" s="13"/>
      <c r="R14" s="13"/>
      <c r="S14" s="13"/>
      <c r="T14" s="13"/>
      <c r="U14" s="13"/>
      <c r="V14" s="10"/>
    </row>
    <row r="15" spans="1:24" ht="14.25" customHeight="1" thickBot="1" x14ac:dyDescent="0.3">
      <c r="A15" s="31"/>
      <c r="B15" s="32"/>
      <c r="C15" s="70" t="s">
        <v>36</v>
      </c>
      <c r="D15" s="14"/>
      <c r="E15" s="36" t="s">
        <v>1</v>
      </c>
      <c r="F15" s="72" t="str">
        <f>IF(F12&gt;3,"Igen","Nem")</f>
        <v>Nem</v>
      </c>
      <c r="G15" s="36"/>
      <c r="H15" s="31"/>
      <c r="I15" s="60" t="s">
        <v>43</v>
      </c>
      <c r="J15" s="61"/>
      <c r="K15" s="61"/>
      <c r="L15" s="62"/>
      <c r="M15" s="65"/>
      <c r="N15" s="30"/>
      <c r="O15" s="30"/>
      <c r="P15" s="13"/>
      <c r="Q15" s="13"/>
      <c r="R15" s="13"/>
      <c r="S15" s="13"/>
      <c r="T15" s="13"/>
      <c r="U15" s="13"/>
      <c r="V15" s="10"/>
    </row>
    <row r="16" spans="1:24" ht="14.25" customHeight="1" thickTop="1" x14ac:dyDescent="0.25">
      <c r="A16" s="31"/>
      <c r="B16" s="73"/>
      <c r="C16" s="74" t="s">
        <v>47</v>
      </c>
      <c r="D16" s="15"/>
      <c r="E16" s="75" t="s">
        <v>1</v>
      </c>
      <c r="F16" s="76"/>
      <c r="G16" s="36"/>
      <c r="H16" s="31"/>
      <c r="I16" s="77"/>
      <c r="J16" s="30"/>
      <c r="K16" s="30"/>
      <c r="L16" s="30"/>
      <c r="M16" s="65"/>
      <c r="N16" s="30"/>
      <c r="O16" s="30"/>
      <c r="P16" s="13"/>
      <c r="Q16" s="13"/>
      <c r="R16" s="13"/>
      <c r="S16" s="13"/>
      <c r="T16" s="13"/>
      <c r="U16" s="13"/>
      <c r="V16" s="10"/>
    </row>
    <row r="17" spans="1:22" ht="14.25" customHeight="1" x14ac:dyDescent="0.25">
      <c r="A17" s="31"/>
      <c r="B17" s="32"/>
      <c r="C17" s="47" t="s">
        <v>48</v>
      </c>
      <c r="D17" s="12"/>
      <c r="E17" s="36" t="s">
        <v>1</v>
      </c>
      <c r="F17" s="78"/>
      <c r="G17" s="36"/>
      <c r="H17" s="31"/>
      <c r="I17" s="77"/>
      <c r="J17" s="30"/>
      <c r="K17" s="30"/>
      <c r="L17" s="30"/>
      <c r="M17" s="65"/>
      <c r="N17" s="30"/>
      <c r="O17" s="30"/>
      <c r="P17" s="13"/>
      <c r="Q17" s="13"/>
      <c r="R17" s="13"/>
      <c r="S17" s="13"/>
      <c r="T17" s="13"/>
      <c r="U17" s="13"/>
      <c r="V17" s="10"/>
    </row>
    <row r="18" spans="1:22" ht="5.25" customHeight="1" thickBot="1" x14ac:dyDescent="0.3">
      <c r="A18" s="31"/>
      <c r="B18" s="79"/>
      <c r="C18" s="80"/>
      <c r="D18" s="81"/>
      <c r="E18" s="82"/>
      <c r="F18" s="83"/>
      <c r="G18" s="82"/>
      <c r="H18" s="31"/>
      <c r="I18" s="29"/>
      <c r="J18" s="29"/>
      <c r="K18" s="29"/>
      <c r="L18" s="29"/>
      <c r="M18" s="30"/>
      <c r="N18" s="30"/>
      <c r="O18" s="30"/>
      <c r="P18" s="13"/>
      <c r="Q18" s="13"/>
      <c r="R18" s="13"/>
      <c r="S18" s="13"/>
      <c r="T18" s="13"/>
      <c r="U18" s="13"/>
      <c r="V18" s="10"/>
    </row>
    <row r="19" spans="1:22" ht="13.5" customHeight="1" x14ac:dyDescent="0.25">
      <c r="A19" s="24"/>
      <c r="B19" s="25"/>
      <c r="C19" s="84" t="s">
        <v>2</v>
      </c>
      <c r="D19" s="85">
        <v>2024</v>
      </c>
      <c r="E19" s="86"/>
      <c r="F19" s="87" t="s">
        <v>46</v>
      </c>
      <c r="G19" s="88">
        <v>2026</v>
      </c>
      <c r="H19" s="52"/>
      <c r="I19" s="52"/>
      <c r="J19" s="86"/>
      <c r="K19" s="24"/>
      <c r="L19" s="29"/>
      <c r="M19" s="30"/>
      <c r="N19" s="30"/>
      <c r="O19" s="30"/>
      <c r="P19" s="13"/>
      <c r="Q19" s="13"/>
      <c r="R19" s="13"/>
      <c r="S19" s="13"/>
      <c r="T19" s="13"/>
      <c r="U19" s="13"/>
      <c r="V19" s="10"/>
    </row>
    <row r="20" spans="1:22" ht="13.5" customHeight="1" x14ac:dyDescent="0.25">
      <c r="A20" s="24"/>
      <c r="B20" s="89"/>
      <c r="C20" s="47" t="s">
        <v>34</v>
      </c>
      <c r="D20" s="90">
        <f>IF(F15="Igen",D3,0)</f>
        <v>0</v>
      </c>
      <c r="E20" s="91"/>
      <c r="F20" s="92">
        <f>IF(F15="Igen",D3,0)</f>
        <v>0</v>
      </c>
      <c r="G20" s="93">
        <f>IF(F15="Igen",D3,0)</f>
        <v>0</v>
      </c>
      <c r="H20" s="94"/>
      <c r="I20" s="95"/>
      <c r="J20" s="36" t="s">
        <v>4</v>
      </c>
      <c r="K20" s="24"/>
      <c r="L20" s="29"/>
      <c r="M20" s="30"/>
      <c r="N20" s="30"/>
      <c r="O20" s="30"/>
      <c r="P20" s="13"/>
      <c r="Q20" s="13"/>
      <c r="R20" s="13"/>
      <c r="S20" s="13"/>
      <c r="T20" s="13"/>
      <c r="U20" s="13"/>
      <c r="V20" s="10"/>
    </row>
    <row r="21" spans="1:22" ht="15" customHeight="1" x14ac:dyDescent="0.25">
      <c r="A21" s="31"/>
      <c r="B21" s="32"/>
      <c r="C21" s="96" t="s">
        <v>25</v>
      </c>
      <c r="D21" s="97">
        <f>IF(D11&lt;3,IF(D11&lt;2,(D10-D17/2)*66670,(D10-D17/2)*133330),(D10-D17/2)*220000)+D16*66670</f>
        <v>660000</v>
      </c>
      <c r="E21" s="98"/>
      <c r="F21" s="99">
        <f>IF(D11&lt;3,IF(D11&lt;2,(D10-D17/2)*100000,(D10-D17/2)*200000),(D10-D17/2)*330000)+D16*100000</f>
        <v>990000</v>
      </c>
      <c r="G21" s="100">
        <f>IF(D11&lt;3,IF(D11&lt;2,(D10-D17/2)*133340,(D10-D17/2)*266660),(D10-D17/2)*440000)+D16*133340</f>
        <v>1320000</v>
      </c>
      <c r="H21" s="101"/>
      <c r="I21" s="102"/>
      <c r="J21" s="36" t="s">
        <v>4</v>
      </c>
      <c r="K21" s="31"/>
      <c r="L21" s="29"/>
      <c r="M21" s="30"/>
      <c r="N21" s="30"/>
      <c r="O21" s="30"/>
      <c r="P21" s="13"/>
      <c r="Q21" s="13"/>
      <c r="R21" s="13"/>
      <c r="S21" s="13"/>
      <c r="T21" s="13"/>
      <c r="U21" s="13"/>
      <c r="V21" s="10"/>
    </row>
    <row r="22" spans="1:22" ht="15" customHeight="1" x14ac:dyDescent="0.25">
      <c r="A22" s="31"/>
      <c r="B22" s="32"/>
      <c r="C22" s="103" t="s">
        <v>37</v>
      </c>
      <c r="D22" s="97">
        <f>MIN(D21,D3+D4-D20)</f>
        <v>592000</v>
      </c>
      <c r="E22" s="98"/>
      <c r="F22" s="104">
        <f>MIN(D21,D3+D4-D20)</f>
        <v>592000</v>
      </c>
      <c r="G22" s="100">
        <f>MIN(D21,D3+D4-D20)</f>
        <v>592000</v>
      </c>
      <c r="H22" s="94"/>
      <c r="I22" s="95"/>
      <c r="J22" s="36" t="s">
        <v>4</v>
      </c>
      <c r="K22" s="31"/>
      <c r="L22" s="29"/>
      <c r="M22" s="30"/>
      <c r="N22" s="30"/>
      <c r="O22" s="30"/>
      <c r="P22" s="13"/>
      <c r="Q22" s="13"/>
      <c r="R22" s="13"/>
      <c r="S22" s="13"/>
      <c r="T22" s="13"/>
      <c r="U22" s="13"/>
      <c r="V22" s="10"/>
    </row>
    <row r="23" spans="1:22" ht="15" customHeight="1" x14ac:dyDescent="0.25">
      <c r="A23" s="31"/>
      <c r="B23" s="105"/>
      <c r="C23" s="106" t="s">
        <v>51</v>
      </c>
      <c r="D23" s="90">
        <f>IF(D2="Igen",D3-D20,0)</f>
        <v>0</v>
      </c>
      <c r="E23" s="91"/>
      <c r="F23" s="107">
        <f>IF(D2="Igen",D3-D20,0)</f>
        <v>0</v>
      </c>
      <c r="G23" s="100">
        <f>IF(D2="Igen",D3-D20,0)</f>
        <v>0</v>
      </c>
      <c r="H23" s="94"/>
      <c r="I23" s="95"/>
      <c r="J23" s="108" t="s">
        <v>4</v>
      </c>
      <c r="K23" s="31"/>
      <c r="L23" s="29"/>
      <c r="M23" s="30"/>
      <c r="N23" s="30"/>
      <c r="O23" s="30"/>
      <c r="P23" s="13"/>
      <c r="Q23" s="13"/>
      <c r="R23" s="13"/>
      <c r="S23" s="13"/>
      <c r="T23" s="13"/>
      <c r="U23" s="13"/>
      <c r="V23" s="10"/>
    </row>
    <row r="24" spans="1:22" ht="15" customHeight="1" x14ac:dyDescent="0.25">
      <c r="A24" s="31"/>
      <c r="B24" s="105"/>
      <c r="C24" s="106" t="s">
        <v>26</v>
      </c>
      <c r="D24" s="109">
        <f>MAX((D3+D4)-D20-D21,0)</f>
        <v>0</v>
      </c>
      <c r="E24" s="110"/>
      <c r="F24" s="107">
        <f>MAX((D3+D4)-F20-F21,0)</f>
        <v>0</v>
      </c>
      <c r="G24" s="111">
        <f>MAX((D3+D4)-G20-G21,0)</f>
        <v>0</v>
      </c>
      <c r="H24" s="112"/>
      <c r="I24" s="113"/>
      <c r="J24" s="108" t="s">
        <v>4</v>
      </c>
      <c r="K24" s="31"/>
      <c r="L24" s="29"/>
      <c r="M24" s="30"/>
      <c r="N24" s="30"/>
      <c r="O24" s="30"/>
      <c r="P24" s="13"/>
      <c r="Q24" s="13"/>
      <c r="R24" s="13"/>
      <c r="S24" s="13"/>
      <c r="T24" s="13"/>
      <c r="U24" s="13"/>
      <c r="V24" s="10"/>
    </row>
    <row r="25" spans="1:22" ht="15" customHeight="1" x14ac:dyDescent="0.25">
      <c r="A25" s="31"/>
      <c r="B25" s="105"/>
      <c r="C25" s="106" t="s">
        <v>27</v>
      </c>
      <c r="D25" s="114">
        <f>INT(D24*0.15+0.5)</f>
        <v>0</v>
      </c>
      <c r="E25" s="115"/>
      <c r="F25" s="116">
        <f>INT(F24*0.15+0.5)</f>
        <v>0</v>
      </c>
      <c r="G25" s="117">
        <f>INT(F24*0.15+0.5)</f>
        <v>0</v>
      </c>
      <c r="H25" s="118"/>
      <c r="I25" s="119"/>
      <c r="J25" s="108" t="s">
        <v>4</v>
      </c>
      <c r="K25" s="31"/>
      <c r="L25" s="29"/>
      <c r="M25" s="30"/>
      <c r="N25" s="30"/>
      <c r="O25" s="30"/>
      <c r="P25" s="13"/>
      <c r="Q25" s="13"/>
      <c r="R25" s="13"/>
      <c r="S25" s="13"/>
      <c r="T25" s="13"/>
      <c r="U25" s="13"/>
      <c r="V25" s="10"/>
    </row>
    <row r="26" spans="1:22" ht="15" customHeight="1" x14ac:dyDescent="0.25">
      <c r="A26" s="31"/>
      <c r="B26" s="105"/>
      <c r="C26" s="106" t="s">
        <v>35</v>
      </c>
      <c r="D26" s="114">
        <f>IF(MAX(D21-D22,0)*0.15&lt;D3*0.185,MAX(D21-D22,0)*15/18.5,D3)</f>
        <v>55135.135135135133</v>
      </c>
      <c r="E26" s="115"/>
      <c r="F26" s="120">
        <f>IF(MAX(F21-F22,0)*0.15&lt;D3*0.185,MAX(F21-F22,0)*15/18.5,D3)</f>
        <v>322702.70270270272</v>
      </c>
      <c r="G26" s="121">
        <f>IF(MAX(G21-G22,0)*0.15&lt;D3*0.185,MAX(G21-G22,0)*15/18.5,D3)</f>
        <v>590270.2702702703</v>
      </c>
      <c r="H26" s="122"/>
      <c r="I26" s="123"/>
      <c r="J26" s="108" t="s">
        <v>4</v>
      </c>
      <c r="K26" s="31"/>
      <c r="L26" s="29"/>
      <c r="M26" s="30"/>
      <c r="N26" s="30"/>
      <c r="O26" s="30"/>
      <c r="P26" s="13"/>
      <c r="Q26" s="13"/>
      <c r="R26" s="13"/>
      <c r="S26" s="13"/>
      <c r="T26" s="13"/>
      <c r="U26" s="13"/>
      <c r="V26" s="10"/>
    </row>
    <row r="27" spans="1:22" ht="15" customHeight="1" x14ac:dyDescent="0.25">
      <c r="A27" s="31"/>
      <c r="B27" s="105"/>
      <c r="C27" s="124" t="s">
        <v>28</v>
      </c>
      <c r="D27" s="125">
        <f>INT(D26*0.185+0.5)</f>
        <v>10200</v>
      </c>
      <c r="E27" s="126"/>
      <c r="F27" s="127">
        <f>INT(F26*0.185+0.5)</f>
        <v>59700</v>
      </c>
      <c r="G27" s="128">
        <f>INT(G26*0.185+0.5)</f>
        <v>109200</v>
      </c>
      <c r="H27" s="129"/>
      <c r="I27" s="130"/>
      <c r="J27" s="108" t="s">
        <v>4</v>
      </c>
      <c r="K27" s="31"/>
      <c r="L27" s="29"/>
      <c r="M27" s="30"/>
      <c r="N27" s="30"/>
      <c r="O27" s="30"/>
      <c r="P27" s="13"/>
      <c r="Q27" s="13"/>
      <c r="R27" s="13"/>
      <c r="S27" s="13"/>
      <c r="T27" s="13"/>
      <c r="U27" s="13"/>
      <c r="V27" s="10"/>
    </row>
    <row r="28" spans="1:22" ht="15" customHeight="1" x14ac:dyDescent="0.25">
      <c r="A28" s="31"/>
      <c r="B28" s="105"/>
      <c r="C28" s="106" t="s">
        <v>49</v>
      </c>
      <c r="D28" s="131">
        <f>INT(D3*0.185+0.5)-D27</f>
        <v>99320</v>
      </c>
      <c r="E28" s="132"/>
      <c r="F28" s="133">
        <f>INT(D3*0.185+0.5)-F27</f>
        <v>49820</v>
      </c>
      <c r="G28" s="100">
        <f>INT(D3*0.185+0.5)-G27</f>
        <v>320</v>
      </c>
      <c r="H28" s="94"/>
      <c r="I28" s="95"/>
      <c r="J28" s="108" t="s">
        <v>4</v>
      </c>
      <c r="K28" s="31"/>
      <c r="L28" s="29"/>
      <c r="M28" s="30"/>
      <c r="N28" s="30"/>
      <c r="O28" s="30"/>
      <c r="P28" s="13"/>
      <c r="Q28" s="13"/>
      <c r="R28" s="13"/>
      <c r="S28" s="13"/>
      <c r="T28" s="13"/>
      <c r="U28" s="13"/>
    </row>
    <row r="29" spans="1:22" ht="15" customHeight="1" x14ac:dyDescent="0.25">
      <c r="A29" s="31"/>
      <c r="B29" s="105"/>
      <c r="C29" s="134" t="s">
        <v>29</v>
      </c>
      <c r="D29" s="135">
        <f>D3+D4-D25-D28</f>
        <v>492680</v>
      </c>
      <c r="E29" s="136"/>
      <c r="F29" s="137">
        <f>D3+D4-F25-F28</f>
        <v>542180</v>
      </c>
      <c r="G29" s="138">
        <f>D3+D4-G25-G28</f>
        <v>591680</v>
      </c>
      <c r="H29" s="139"/>
      <c r="I29" s="140"/>
      <c r="J29" s="36" t="s">
        <v>4</v>
      </c>
      <c r="K29" s="31"/>
      <c r="L29" s="29"/>
      <c r="M29" s="30"/>
      <c r="N29" s="30"/>
      <c r="O29" s="30"/>
      <c r="P29" s="13"/>
      <c r="Q29" s="13"/>
      <c r="R29" s="13"/>
      <c r="S29" s="13"/>
      <c r="T29" s="13"/>
      <c r="U29" s="13"/>
    </row>
    <row r="30" spans="1:22" ht="8.1" customHeight="1" x14ac:dyDescent="0.25">
      <c r="A30" s="31"/>
      <c r="B30" s="32"/>
      <c r="C30" s="141"/>
      <c r="D30" s="158"/>
      <c r="E30" s="36"/>
      <c r="F30" s="29"/>
      <c r="G30" s="108"/>
      <c r="H30" s="108"/>
      <c r="I30" s="29"/>
      <c r="J30" s="29"/>
      <c r="K30" s="31"/>
      <c r="L30" s="29"/>
      <c r="M30" s="30"/>
      <c r="N30" s="30"/>
      <c r="O30" s="30"/>
      <c r="P30" s="13"/>
      <c r="Q30" s="13"/>
      <c r="R30" s="13"/>
      <c r="S30" s="13"/>
      <c r="T30" s="13"/>
      <c r="U30" s="13"/>
    </row>
    <row r="31" spans="1:22" ht="17.25" customHeight="1" x14ac:dyDescent="0.25">
      <c r="A31" s="142"/>
      <c r="B31" s="142"/>
      <c r="C31" s="143" t="s">
        <v>0</v>
      </c>
      <c r="D31" s="52"/>
      <c r="E31" s="16" t="s">
        <v>7</v>
      </c>
      <c r="F31" s="144"/>
      <c r="G31" s="144"/>
      <c r="H31" s="142"/>
      <c r="I31" s="142"/>
      <c r="J31" s="142"/>
      <c r="K31" s="142"/>
      <c r="L31" s="29"/>
      <c r="M31" s="30"/>
      <c r="N31" s="30"/>
      <c r="O31" s="30"/>
      <c r="P31" s="13"/>
      <c r="Q31" s="13"/>
      <c r="R31" s="13"/>
      <c r="S31" s="13"/>
      <c r="T31" s="13"/>
      <c r="U31" s="13"/>
    </row>
    <row r="32" spans="1:22" ht="14.25" customHeight="1" x14ac:dyDescent="0.25">
      <c r="A32" s="29"/>
      <c r="B32" s="29"/>
      <c r="C32" s="145" t="s">
        <v>5</v>
      </c>
      <c r="D32" s="29"/>
      <c r="E32" s="29"/>
      <c r="F32" s="146"/>
      <c r="G32" s="29"/>
      <c r="H32" s="29"/>
      <c r="I32" s="29"/>
      <c r="J32" s="29"/>
      <c r="K32" s="29"/>
      <c r="L32" s="29"/>
      <c r="M32" s="30"/>
      <c r="N32" s="30"/>
      <c r="O32" s="30"/>
      <c r="P32" s="13"/>
      <c r="Q32" s="13"/>
      <c r="R32" s="13"/>
      <c r="S32" s="13"/>
      <c r="T32" s="13"/>
      <c r="U32" s="13"/>
    </row>
    <row r="33" spans="1:21" ht="14.25" customHeight="1" x14ac:dyDescent="0.25">
      <c r="A33" s="29"/>
      <c r="B33" s="29" t="s">
        <v>32</v>
      </c>
      <c r="C33" s="56" t="s">
        <v>50</v>
      </c>
      <c r="D33" s="29"/>
      <c r="E33" s="29"/>
      <c r="F33" s="146"/>
      <c r="G33" s="29"/>
      <c r="H33" s="29"/>
      <c r="I33" s="29"/>
      <c r="J33" s="29"/>
      <c r="K33" s="29"/>
      <c r="L33" s="29"/>
      <c r="M33" s="30"/>
      <c r="N33" s="30"/>
      <c r="O33" s="30"/>
      <c r="P33" s="13"/>
      <c r="Q33" s="13"/>
      <c r="R33" s="13"/>
      <c r="S33" s="13"/>
      <c r="T33" s="13"/>
      <c r="U33" s="13"/>
    </row>
    <row r="34" spans="1:21" ht="14.25" customHeight="1" x14ac:dyDescent="0.25">
      <c r="A34" s="29"/>
      <c r="B34" s="29"/>
      <c r="C34" s="147"/>
      <c r="D34" s="29"/>
      <c r="E34" s="29"/>
      <c r="F34" s="146"/>
      <c r="G34" s="29"/>
      <c r="H34" s="29"/>
      <c r="I34" s="29"/>
      <c r="J34" s="29"/>
      <c r="K34" s="29"/>
      <c r="L34" s="29"/>
      <c r="M34" s="30"/>
      <c r="N34" s="30"/>
      <c r="O34" s="30"/>
      <c r="P34" s="13"/>
      <c r="Q34" s="13"/>
      <c r="R34" s="13"/>
      <c r="S34" s="13"/>
      <c r="T34" s="13"/>
      <c r="U34" s="13"/>
    </row>
    <row r="35" spans="1:21" x14ac:dyDescent="0.25">
      <c r="A35" s="29"/>
      <c r="B35" s="29"/>
      <c r="C35" s="148"/>
      <c r="D35" s="149"/>
      <c r="E35" s="150"/>
      <c r="F35" s="146"/>
      <c r="G35" s="29"/>
      <c r="H35" s="29"/>
      <c r="I35" s="29"/>
      <c r="J35" s="29"/>
      <c r="K35" s="29"/>
      <c r="L35" s="29"/>
      <c r="M35" s="30"/>
      <c r="N35" s="30"/>
      <c r="O35" s="30"/>
      <c r="P35" s="13"/>
      <c r="Q35" s="13"/>
      <c r="R35" s="13"/>
      <c r="S35" s="13"/>
      <c r="T35" s="13"/>
      <c r="U35" s="13"/>
    </row>
    <row r="36" spans="1:21" x14ac:dyDescent="0.25">
      <c r="A36" s="29"/>
      <c r="B36" s="29"/>
      <c r="C36" s="29"/>
      <c r="D36" s="29"/>
      <c r="E36" s="29"/>
      <c r="F36" s="146"/>
      <c r="G36" s="29"/>
      <c r="H36" s="29"/>
      <c r="I36" s="29"/>
      <c r="J36" s="29"/>
      <c r="K36" s="29"/>
      <c r="L36" s="29"/>
      <c r="M36" s="30"/>
      <c r="N36" s="30"/>
      <c r="O36" s="30"/>
      <c r="P36" s="13"/>
      <c r="Q36" s="13"/>
      <c r="R36" s="13"/>
      <c r="S36" s="13"/>
      <c r="T36" s="13"/>
      <c r="U36" s="13"/>
    </row>
    <row r="37" spans="1:21" x14ac:dyDescent="0.25">
      <c r="A37" s="29"/>
      <c r="B37" s="29"/>
      <c r="C37" s="151"/>
      <c r="D37" s="149"/>
      <c r="E37" s="150"/>
      <c r="F37" s="146"/>
      <c r="G37" s="29"/>
      <c r="H37" s="29"/>
      <c r="I37" s="29"/>
      <c r="J37" s="29"/>
      <c r="K37" s="29"/>
      <c r="L37" s="29"/>
      <c r="M37" s="30"/>
      <c r="N37" s="30"/>
      <c r="O37" s="30"/>
      <c r="P37" s="13"/>
      <c r="Q37" s="13"/>
      <c r="R37" s="13"/>
      <c r="S37" s="13"/>
      <c r="T37" s="13"/>
      <c r="U37" s="13"/>
    </row>
    <row r="38" spans="1:21" x14ac:dyDescent="0.25">
      <c r="A38" s="29"/>
      <c r="B38" s="29"/>
      <c r="C38" s="152"/>
      <c r="D38" s="153"/>
      <c r="E38" s="29"/>
      <c r="F38" s="146"/>
      <c r="G38" s="29"/>
      <c r="H38" s="29"/>
      <c r="I38" s="29"/>
      <c r="J38" s="29"/>
      <c r="K38" s="29"/>
      <c r="L38" s="29"/>
      <c r="M38" s="30"/>
      <c r="N38" s="30"/>
      <c r="O38" s="30"/>
      <c r="P38" s="13"/>
      <c r="Q38" s="13"/>
      <c r="R38" s="13"/>
      <c r="S38" s="13"/>
      <c r="T38" s="13"/>
      <c r="U38" s="13"/>
    </row>
    <row r="39" spans="1:21" x14ac:dyDescent="0.25">
      <c r="A39" s="29"/>
      <c r="B39" s="29"/>
      <c r="C39" s="151"/>
      <c r="D39" s="149"/>
      <c r="E39" s="150"/>
      <c r="F39" s="146"/>
      <c r="G39" s="29"/>
      <c r="H39" s="29"/>
      <c r="I39" s="29"/>
      <c r="J39" s="29"/>
      <c r="K39" s="29"/>
      <c r="L39" s="29"/>
      <c r="M39" s="30"/>
      <c r="N39" s="30"/>
      <c r="O39" s="30"/>
      <c r="P39" s="13"/>
      <c r="Q39" s="13"/>
      <c r="R39" s="13"/>
      <c r="S39" s="13"/>
      <c r="T39" s="13"/>
      <c r="U39" s="13"/>
    </row>
    <row r="40" spans="1:21" x14ac:dyDescent="0.25">
      <c r="A40" s="29"/>
      <c r="B40" s="29"/>
      <c r="C40" s="29"/>
      <c r="D40" s="29"/>
      <c r="E40" s="29"/>
      <c r="F40" s="146"/>
      <c r="G40" s="29"/>
      <c r="H40" s="29"/>
      <c r="I40" s="29"/>
      <c r="J40" s="29"/>
      <c r="K40" s="29"/>
      <c r="L40" s="29"/>
      <c r="M40" s="30"/>
      <c r="N40" s="30"/>
      <c r="O40" s="30"/>
      <c r="P40" s="13"/>
      <c r="Q40" s="13"/>
      <c r="R40" s="13"/>
      <c r="S40" s="13"/>
      <c r="T40" s="13"/>
      <c r="U40" s="13"/>
    </row>
    <row r="41" spans="1:21" x14ac:dyDescent="0.25">
      <c r="A41" s="29"/>
      <c r="B41" s="29"/>
      <c r="C41" s="150"/>
      <c r="D41" s="149"/>
      <c r="E41" s="150"/>
      <c r="F41" s="146"/>
      <c r="G41" s="29"/>
      <c r="H41" s="29"/>
      <c r="I41" s="29"/>
      <c r="J41" s="29"/>
      <c r="K41" s="29"/>
      <c r="L41" s="29"/>
      <c r="M41" s="30"/>
      <c r="N41" s="30"/>
      <c r="O41" s="30"/>
      <c r="P41" s="13"/>
      <c r="Q41" s="13"/>
      <c r="R41" s="13"/>
      <c r="S41" s="13"/>
      <c r="T41" s="13"/>
      <c r="U41" s="13"/>
    </row>
    <row r="42" spans="1:21" ht="12" customHeight="1" x14ac:dyDescent="0.25">
      <c r="A42" s="29"/>
      <c r="B42" s="29"/>
      <c r="C42" s="29"/>
      <c r="D42" s="29"/>
      <c r="E42" s="29"/>
      <c r="F42" s="146"/>
      <c r="G42" s="29"/>
      <c r="H42" s="29"/>
      <c r="I42" s="29"/>
      <c r="J42" s="29"/>
      <c r="K42" s="29"/>
      <c r="L42" s="29"/>
      <c r="M42" s="30"/>
      <c r="N42" s="30"/>
      <c r="O42" s="30"/>
      <c r="P42" s="13"/>
      <c r="Q42" s="13"/>
      <c r="R42" s="13"/>
      <c r="S42" s="13"/>
      <c r="T42" s="13"/>
      <c r="U42" s="13"/>
    </row>
    <row r="43" spans="1:21" x14ac:dyDescent="0.25">
      <c r="A43" s="29"/>
      <c r="B43" s="29"/>
      <c r="C43" s="150"/>
      <c r="D43" s="149"/>
      <c r="E43" s="150"/>
      <c r="F43" s="146"/>
      <c r="G43" s="29"/>
      <c r="H43" s="29"/>
      <c r="I43" s="29"/>
      <c r="J43" s="29"/>
      <c r="K43" s="29"/>
      <c r="L43" s="29"/>
      <c r="M43" s="30"/>
      <c r="N43" s="30"/>
      <c r="O43" s="30"/>
      <c r="P43" s="13"/>
      <c r="Q43" s="13"/>
      <c r="R43" s="13"/>
      <c r="S43" s="13"/>
      <c r="T43" s="13"/>
      <c r="U43" s="13"/>
    </row>
    <row r="44" spans="1:21" x14ac:dyDescent="0.25">
      <c r="A44" s="29"/>
      <c r="B44" s="29"/>
      <c r="C44" s="29"/>
      <c r="D44" s="29"/>
      <c r="E44" s="29"/>
      <c r="F44" s="146"/>
      <c r="G44" s="29"/>
      <c r="H44" s="29"/>
      <c r="I44" s="29"/>
      <c r="J44" s="29"/>
      <c r="K44" s="29"/>
      <c r="L44" s="29"/>
      <c r="M44" s="30"/>
      <c r="N44" s="30"/>
      <c r="O44" s="30"/>
      <c r="P44" s="13"/>
      <c r="Q44" s="13"/>
      <c r="R44" s="13"/>
      <c r="S44" s="13"/>
      <c r="T44" s="13"/>
      <c r="U44" s="13"/>
    </row>
    <row r="45" spans="1:21" x14ac:dyDescent="0.25">
      <c r="A45" s="29"/>
      <c r="B45" s="29"/>
      <c r="C45" s="154"/>
      <c r="D45" s="149"/>
      <c r="E45" s="150"/>
      <c r="F45" s="146"/>
      <c r="G45" s="29"/>
      <c r="H45" s="29"/>
      <c r="I45" s="29"/>
      <c r="J45" s="29"/>
      <c r="K45" s="29"/>
      <c r="L45" s="29"/>
      <c r="M45" s="30"/>
      <c r="N45" s="30"/>
      <c r="O45" s="30"/>
      <c r="P45" s="13"/>
      <c r="Q45" s="13"/>
      <c r="R45" s="13"/>
      <c r="S45" s="13"/>
      <c r="T45" s="13"/>
      <c r="U45" s="13"/>
    </row>
    <row r="46" spans="1:21" x14ac:dyDescent="0.25">
      <c r="A46" s="29"/>
      <c r="B46" s="29"/>
      <c r="C46" s="29"/>
      <c r="D46" s="29"/>
      <c r="E46" s="29"/>
      <c r="F46" s="146"/>
      <c r="G46" s="29"/>
      <c r="H46" s="29"/>
      <c r="I46" s="29"/>
      <c r="J46" s="29"/>
      <c r="K46" s="29"/>
      <c r="L46" s="29"/>
      <c r="M46" s="30"/>
      <c r="N46" s="30"/>
      <c r="O46" s="30"/>
      <c r="P46" s="13"/>
      <c r="Q46" s="13"/>
      <c r="R46" s="13"/>
      <c r="S46" s="13"/>
      <c r="T46" s="13"/>
      <c r="U46" s="13"/>
    </row>
    <row r="47" spans="1:21" x14ac:dyDescent="0.25">
      <c r="A47" s="29"/>
      <c r="B47" s="29"/>
      <c r="C47" s="154"/>
      <c r="D47" s="149"/>
      <c r="E47" s="150"/>
      <c r="F47" s="146"/>
      <c r="G47" s="29"/>
      <c r="H47" s="29"/>
      <c r="I47" s="29"/>
      <c r="J47" s="29"/>
      <c r="K47" s="29"/>
      <c r="L47" s="29"/>
      <c r="M47" s="30"/>
      <c r="N47" s="30"/>
      <c r="O47" s="30"/>
      <c r="P47" s="13"/>
      <c r="Q47" s="13"/>
      <c r="R47" s="13"/>
      <c r="S47" s="13"/>
      <c r="T47" s="13"/>
      <c r="U47" s="13"/>
    </row>
    <row r="48" spans="1:21" x14ac:dyDescent="0.25">
      <c r="A48" s="29"/>
      <c r="B48" s="29"/>
      <c r="C48" s="29"/>
      <c r="D48" s="29"/>
      <c r="E48" s="29"/>
      <c r="F48" s="146"/>
      <c r="G48" s="29"/>
      <c r="H48" s="29"/>
      <c r="I48" s="29"/>
      <c r="J48" s="29"/>
      <c r="K48" s="29"/>
      <c r="L48" s="29"/>
      <c r="M48" s="30"/>
      <c r="N48" s="30"/>
      <c r="O48" s="30"/>
      <c r="P48" s="13"/>
      <c r="Q48" s="13"/>
      <c r="R48" s="13"/>
      <c r="S48" s="13"/>
      <c r="T48" s="13"/>
      <c r="U48" s="13"/>
    </row>
    <row r="49" spans="1:21" x14ac:dyDescent="0.25">
      <c r="A49" s="1"/>
      <c r="B49" s="1"/>
      <c r="C49" s="2"/>
      <c r="D49" s="3"/>
      <c r="E49" s="4"/>
      <c r="F49" s="6"/>
      <c r="G49" s="1"/>
      <c r="H49" s="1"/>
      <c r="I49" s="1"/>
      <c r="J49" s="1"/>
      <c r="K49" s="1"/>
      <c r="L49" s="1"/>
      <c r="M49" s="13"/>
      <c r="N49" s="13"/>
      <c r="O49" s="13"/>
      <c r="P49" s="13"/>
      <c r="Q49" s="13"/>
      <c r="R49" s="13"/>
      <c r="S49" s="13"/>
      <c r="T49" s="13"/>
      <c r="U49" s="13"/>
    </row>
    <row r="50" spans="1:21" x14ac:dyDescent="0.25">
      <c r="A50" s="1"/>
      <c r="B50" s="1"/>
      <c r="C50" s="1"/>
      <c r="D50" s="1"/>
      <c r="E50" s="1"/>
      <c r="F50" s="6"/>
      <c r="G50" s="1"/>
      <c r="H50" s="1"/>
      <c r="I50" s="1"/>
      <c r="J50" s="1"/>
      <c r="K50" s="1"/>
      <c r="L50" s="1"/>
      <c r="M50" s="13"/>
      <c r="N50" s="13"/>
      <c r="O50" s="13"/>
      <c r="P50" s="13"/>
      <c r="Q50" s="13"/>
      <c r="R50" s="13"/>
      <c r="S50" s="13"/>
      <c r="T50" s="13"/>
      <c r="U50" s="13"/>
    </row>
    <row r="51" spans="1:21" x14ac:dyDescent="0.25">
      <c r="A51" s="1"/>
      <c r="B51" s="1"/>
      <c r="C51" s="5"/>
      <c r="D51" s="1"/>
      <c r="E51" s="1"/>
      <c r="F51" s="6"/>
      <c r="G51" s="1"/>
      <c r="H51" s="1"/>
      <c r="I51" s="1"/>
      <c r="J51" s="1"/>
      <c r="K51" s="1"/>
      <c r="L51" s="1"/>
      <c r="M51" s="13"/>
      <c r="N51" s="13"/>
      <c r="O51" s="13"/>
      <c r="P51" s="13"/>
      <c r="Q51" s="13"/>
      <c r="R51" s="13"/>
      <c r="S51" s="13"/>
      <c r="T51" s="13"/>
      <c r="U51" s="13"/>
    </row>
    <row r="52" spans="1:21" x14ac:dyDescent="0.25">
      <c r="A52" s="1"/>
      <c r="B52" s="1"/>
      <c r="C52" s="1"/>
      <c r="D52" s="1"/>
      <c r="E52" s="1"/>
      <c r="F52" s="6"/>
      <c r="G52" s="1"/>
      <c r="H52" s="1"/>
      <c r="I52" s="1"/>
      <c r="J52" s="1"/>
      <c r="K52" s="1"/>
      <c r="L52" s="1"/>
      <c r="M52" s="13"/>
      <c r="N52" s="13"/>
      <c r="O52" s="13"/>
      <c r="P52" s="13"/>
      <c r="Q52" s="13"/>
      <c r="R52" s="13"/>
      <c r="S52" s="13"/>
      <c r="T52" s="13"/>
      <c r="U52" s="13"/>
    </row>
    <row r="53" spans="1:21" x14ac:dyDescent="0.25">
      <c r="A53" s="1"/>
      <c r="B53" s="1"/>
      <c r="C53" s="1"/>
      <c r="D53" s="1"/>
      <c r="E53" s="1"/>
      <c r="F53" s="6"/>
      <c r="G53" s="1"/>
      <c r="H53" s="1"/>
      <c r="I53" s="1"/>
      <c r="J53" s="1"/>
      <c r="K53" s="1"/>
      <c r="L53" s="1"/>
      <c r="M53" s="13"/>
      <c r="N53" s="13"/>
      <c r="O53" s="13"/>
      <c r="P53" s="13"/>
      <c r="Q53" s="13"/>
      <c r="R53" s="13"/>
      <c r="S53" s="13"/>
      <c r="T53" s="13"/>
      <c r="U53" s="13"/>
    </row>
    <row r="54" spans="1:21" x14ac:dyDescent="0.25">
      <c r="A54" s="1"/>
      <c r="B54" s="1"/>
      <c r="C54" s="1"/>
      <c r="D54" s="1"/>
      <c r="E54" s="1"/>
      <c r="F54" s="6"/>
      <c r="G54" s="1"/>
      <c r="H54" s="1"/>
      <c r="I54" s="1"/>
      <c r="J54" s="1"/>
      <c r="K54" s="1"/>
      <c r="L54" s="1"/>
      <c r="M54" s="13"/>
      <c r="N54" s="13"/>
      <c r="O54" s="13"/>
      <c r="P54" s="13"/>
      <c r="Q54" s="13"/>
      <c r="R54" s="13"/>
      <c r="S54" s="13"/>
      <c r="T54" s="13"/>
      <c r="U54" s="13"/>
    </row>
    <row r="55" spans="1:21" x14ac:dyDescent="0.25">
      <c r="A55" s="1"/>
      <c r="B55" s="1"/>
      <c r="C55" s="1"/>
      <c r="D55" s="1"/>
      <c r="E55" s="1"/>
      <c r="F55" s="6"/>
      <c r="G55" s="1"/>
      <c r="H55" s="1"/>
      <c r="I55" s="1"/>
      <c r="J55" s="1"/>
      <c r="K55" s="1"/>
      <c r="M55" s="13"/>
      <c r="N55" s="13"/>
      <c r="O55" s="13"/>
      <c r="P55" s="13"/>
      <c r="Q55" s="13"/>
      <c r="R55" s="13"/>
      <c r="S55" s="13"/>
      <c r="T55" s="13"/>
      <c r="U55" s="13"/>
    </row>
    <row r="56" spans="1:21" x14ac:dyDescent="0.25">
      <c r="A56" s="1"/>
      <c r="B56" s="1"/>
      <c r="C56" s="1"/>
      <c r="D56" s="1"/>
      <c r="E56" s="1"/>
      <c r="F56" s="6"/>
      <c r="G56" s="1"/>
      <c r="H56" s="1"/>
      <c r="I56" s="1"/>
      <c r="J56" s="1"/>
      <c r="K56" s="1"/>
      <c r="M56" s="13"/>
      <c r="N56" s="13"/>
      <c r="O56" s="13"/>
      <c r="P56" s="13"/>
      <c r="Q56" s="13"/>
      <c r="R56" s="13"/>
      <c r="S56" s="13"/>
      <c r="T56" s="13"/>
      <c r="U56" s="13"/>
    </row>
    <row r="57" spans="1:21" x14ac:dyDescent="0.25">
      <c r="A57" s="1"/>
      <c r="B57" s="1"/>
      <c r="C57" s="1"/>
      <c r="D57" s="1"/>
      <c r="E57" s="1"/>
      <c r="F57" s="6"/>
      <c r="G57" s="1"/>
      <c r="H57" s="1"/>
      <c r="I57" s="1"/>
      <c r="J57" s="1"/>
      <c r="K57" s="1"/>
      <c r="M57" s="13"/>
      <c r="N57" s="13"/>
      <c r="O57" s="13"/>
      <c r="P57" s="13"/>
      <c r="Q57" s="13"/>
      <c r="R57" s="13"/>
      <c r="S57" s="13"/>
      <c r="T57" s="13"/>
      <c r="U57" s="13"/>
    </row>
    <row r="58" spans="1:21" x14ac:dyDescent="0.25">
      <c r="A58" s="1"/>
      <c r="B58" s="1"/>
      <c r="C58" s="1"/>
      <c r="D58" s="1"/>
      <c r="E58" s="1"/>
      <c r="F58" s="6"/>
      <c r="G58" s="1"/>
      <c r="H58" s="1"/>
      <c r="I58" s="1"/>
      <c r="J58" s="1"/>
      <c r="K58" s="1"/>
      <c r="M58" s="13"/>
      <c r="N58" s="13"/>
      <c r="O58" s="13"/>
      <c r="P58" s="13"/>
      <c r="Q58" s="13"/>
      <c r="R58" s="13"/>
      <c r="S58" s="13"/>
      <c r="T58" s="13"/>
      <c r="U58" s="13"/>
    </row>
    <row r="59" spans="1:21" x14ac:dyDescent="0.25">
      <c r="A59" s="1"/>
      <c r="B59" s="1"/>
      <c r="C59" s="1"/>
      <c r="D59" s="1"/>
      <c r="E59" s="1"/>
      <c r="F59" s="6"/>
      <c r="G59" s="1"/>
      <c r="H59" s="1"/>
      <c r="I59" s="1"/>
      <c r="J59" s="1"/>
      <c r="K59" s="1"/>
      <c r="M59" s="13"/>
      <c r="N59" s="13"/>
      <c r="O59" s="13"/>
      <c r="P59" s="13"/>
      <c r="Q59" s="13"/>
      <c r="R59" s="13"/>
      <c r="S59" s="13"/>
      <c r="T59" s="13"/>
      <c r="U59" s="13"/>
    </row>
    <row r="60" spans="1:21" x14ac:dyDescent="0.25">
      <c r="A60" s="1"/>
      <c r="B60" s="1"/>
      <c r="C60" s="1"/>
      <c r="D60" s="1"/>
      <c r="E60" s="1"/>
      <c r="F60" s="6"/>
      <c r="G60" s="1"/>
      <c r="H60" s="1"/>
      <c r="I60" s="1"/>
      <c r="J60" s="1"/>
      <c r="K60" s="1"/>
      <c r="M60" s="13"/>
      <c r="N60" s="13"/>
      <c r="O60" s="13"/>
      <c r="P60" s="13"/>
      <c r="Q60" s="13"/>
      <c r="R60" s="13"/>
      <c r="S60" s="13"/>
      <c r="T60" s="13"/>
      <c r="U60" s="13"/>
    </row>
    <row r="61" spans="1:21" x14ac:dyDescent="0.25">
      <c r="A61" s="1"/>
      <c r="B61" s="1"/>
      <c r="C61" s="1"/>
      <c r="D61" s="1"/>
      <c r="E61" s="1"/>
      <c r="F61" s="6"/>
      <c r="G61" s="1"/>
      <c r="H61" s="1"/>
      <c r="I61" s="1"/>
      <c r="J61" s="1"/>
      <c r="K61" s="1"/>
      <c r="M61" s="13"/>
      <c r="N61" s="13"/>
      <c r="O61" s="13"/>
      <c r="P61" s="13"/>
      <c r="Q61" s="13"/>
      <c r="R61" s="13"/>
      <c r="S61" s="13"/>
      <c r="T61" s="13"/>
      <c r="U61" s="13"/>
    </row>
    <row r="62" spans="1:21" x14ac:dyDescent="0.25">
      <c r="A62" s="1"/>
      <c r="B62" s="1"/>
      <c r="C62" s="1"/>
      <c r="D62" s="1"/>
      <c r="E62" s="1"/>
      <c r="F62" s="6"/>
      <c r="G62" s="1"/>
      <c r="H62" s="1"/>
      <c r="I62" s="1"/>
      <c r="J62" s="1"/>
      <c r="K62" s="1"/>
      <c r="M62" s="13"/>
      <c r="N62" s="13"/>
      <c r="O62" s="13"/>
      <c r="P62" s="13"/>
      <c r="Q62" s="13"/>
      <c r="R62" s="13"/>
      <c r="S62" s="13"/>
      <c r="T62" s="13"/>
      <c r="U62" s="13"/>
    </row>
    <row r="63" spans="1:21" x14ac:dyDescent="0.25">
      <c r="A63" s="1"/>
      <c r="B63" s="1"/>
      <c r="C63" s="1"/>
      <c r="D63" s="1"/>
      <c r="E63" s="1"/>
      <c r="F63" s="6"/>
      <c r="G63" s="1"/>
      <c r="H63" s="1"/>
      <c r="I63" s="1"/>
      <c r="J63" s="1"/>
      <c r="K63" s="1"/>
      <c r="M63" s="13"/>
      <c r="N63" s="13"/>
      <c r="O63" s="13"/>
      <c r="P63" s="13"/>
      <c r="Q63" s="13"/>
      <c r="R63" s="13"/>
      <c r="S63" s="13"/>
      <c r="T63" s="13"/>
      <c r="U63" s="13"/>
    </row>
    <row r="64" spans="1:21" x14ac:dyDescent="0.25">
      <c r="A64" s="1"/>
      <c r="B64" s="1"/>
      <c r="C64" s="1"/>
      <c r="D64" s="1"/>
      <c r="E64" s="1"/>
      <c r="F64" s="6"/>
      <c r="G64" s="1"/>
      <c r="H64" s="1"/>
      <c r="I64" s="1"/>
      <c r="J64" s="1"/>
      <c r="K64" s="1"/>
      <c r="M64" s="13"/>
      <c r="N64" s="13"/>
      <c r="O64" s="13"/>
      <c r="P64" s="13"/>
      <c r="Q64" s="13"/>
      <c r="R64" s="13"/>
      <c r="S64" s="13"/>
      <c r="T64" s="13"/>
      <c r="U64" s="13"/>
    </row>
    <row r="65" spans="1:21" x14ac:dyDescent="0.25">
      <c r="A65" s="1"/>
      <c r="B65" s="1"/>
      <c r="C65" s="1"/>
      <c r="D65" s="1"/>
      <c r="E65" s="1"/>
      <c r="F65" s="6"/>
      <c r="G65" s="1"/>
      <c r="H65" s="1"/>
      <c r="I65" s="1"/>
      <c r="J65" s="1"/>
      <c r="K65" s="1"/>
      <c r="M65" s="13"/>
      <c r="N65" s="13"/>
      <c r="O65" s="13"/>
      <c r="P65" s="13"/>
      <c r="Q65" s="13"/>
      <c r="R65" s="13"/>
      <c r="S65" s="13"/>
      <c r="T65" s="13"/>
      <c r="U65" s="13"/>
    </row>
    <row r="66" spans="1:21" x14ac:dyDescent="0.25">
      <c r="A66" s="1"/>
      <c r="B66" s="1"/>
      <c r="C66" s="1"/>
      <c r="D66" s="1"/>
      <c r="E66" s="1"/>
      <c r="F66" s="6"/>
      <c r="G66" s="1"/>
      <c r="H66" s="1"/>
      <c r="I66" s="1"/>
      <c r="J66" s="1"/>
      <c r="K66" s="1"/>
      <c r="M66" s="13"/>
      <c r="N66" s="13"/>
      <c r="O66" s="13"/>
      <c r="P66" s="13"/>
      <c r="Q66" s="13"/>
      <c r="R66" s="13"/>
      <c r="S66" s="13"/>
      <c r="T66" s="13"/>
      <c r="U66" s="13"/>
    </row>
    <row r="67" spans="1:21" x14ac:dyDescent="0.25">
      <c r="A67" s="1"/>
      <c r="B67" s="1"/>
      <c r="C67" s="1"/>
      <c r="D67" s="1"/>
      <c r="E67" s="1"/>
      <c r="F67" s="6"/>
      <c r="G67" s="1"/>
      <c r="H67" s="1"/>
      <c r="I67" s="1"/>
      <c r="J67" s="1"/>
      <c r="K67" s="1"/>
      <c r="M67" s="13"/>
      <c r="N67" s="13"/>
      <c r="O67" s="13"/>
      <c r="P67" s="13"/>
      <c r="Q67" s="13"/>
      <c r="R67" s="13"/>
      <c r="S67" s="13"/>
      <c r="T67" s="13"/>
      <c r="U67" s="13"/>
    </row>
    <row r="68" spans="1:21" x14ac:dyDescent="0.25">
      <c r="A68" s="1"/>
      <c r="B68" s="1"/>
      <c r="C68" s="1"/>
      <c r="D68" s="1"/>
      <c r="E68" s="1"/>
      <c r="F68" s="6"/>
      <c r="G68" s="1"/>
      <c r="H68" s="1"/>
      <c r="I68" s="1"/>
      <c r="J68" s="1"/>
      <c r="K68" s="1"/>
      <c r="M68" s="13"/>
      <c r="N68" s="13"/>
      <c r="O68" s="13"/>
      <c r="P68" s="13"/>
      <c r="Q68" s="13"/>
      <c r="R68" s="13"/>
      <c r="S68" s="13"/>
      <c r="T68" s="13"/>
      <c r="U68" s="13"/>
    </row>
    <row r="69" spans="1:21" x14ac:dyDescent="0.25">
      <c r="A69" s="1"/>
      <c r="B69" s="1"/>
      <c r="C69" s="1"/>
      <c r="D69" s="1"/>
      <c r="E69" s="1"/>
      <c r="F69" s="6"/>
      <c r="G69" s="1"/>
      <c r="H69" s="1"/>
      <c r="I69" s="1"/>
      <c r="J69" s="1"/>
      <c r="K69" s="1"/>
      <c r="M69" s="13"/>
      <c r="N69" s="13"/>
      <c r="O69" s="13"/>
      <c r="P69" s="13"/>
      <c r="Q69" s="13"/>
      <c r="R69" s="13"/>
      <c r="S69" s="13"/>
      <c r="T69" s="13"/>
      <c r="U69" s="13"/>
    </row>
    <row r="70" spans="1:21" x14ac:dyDescent="0.25">
      <c r="A70" s="1"/>
      <c r="B70" s="1"/>
      <c r="C70" s="1"/>
      <c r="D70" s="1"/>
      <c r="E70" s="1"/>
      <c r="F70" s="6"/>
    </row>
  </sheetData>
  <sheetProtection algorithmName="SHA-512" hashValue="En7TlCmMKgLeUI/yzJEKx+7xtk4qWFVw4LRvZEzNxQvJTCGw51WLo2MWeSNvnRpV/1Hbtp+wLu2EvW/X3y5gsw==" saltValue="ZECGMkJ/2GmxZiYKbZJk8w==" spinCount="100000" sheet="1" selectLockedCells="1"/>
  <mergeCells count="35">
    <mergeCell ref="I13:L13"/>
    <mergeCell ref="I14:L14"/>
    <mergeCell ref="I15:L15"/>
    <mergeCell ref="I7:L7"/>
    <mergeCell ref="I8:L8"/>
    <mergeCell ref="I9:L9"/>
    <mergeCell ref="I10:L10"/>
    <mergeCell ref="I12:L12"/>
    <mergeCell ref="G25:I25"/>
    <mergeCell ref="G26:I26"/>
    <mergeCell ref="G27:I27"/>
    <mergeCell ref="D22:E22"/>
    <mergeCell ref="D28:E28"/>
    <mergeCell ref="D26:E26"/>
    <mergeCell ref="G20:I20"/>
    <mergeCell ref="G21:I21"/>
    <mergeCell ref="G22:I22"/>
    <mergeCell ref="G23:I23"/>
    <mergeCell ref="G24:I24"/>
    <mergeCell ref="E31:G31"/>
    <mergeCell ref="D3:E3"/>
    <mergeCell ref="D4:E4"/>
    <mergeCell ref="C31:D31"/>
    <mergeCell ref="D6:G6"/>
    <mergeCell ref="D21:E21"/>
    <mergeCell ref="D23:E23"/>
    <mergeCell ref="D24:E24"/>
    <mergeCell ref="D25:E25"/>
    <mergeCell ref="D27:E27"/>
    <mergeCell ref="G28:I28"/>
    <mergeCell ref="G29:I29"/>
    <mergeCell ref="D29:E29"/>
    <mergeCell ref="D20:E20"/>
    <mergeCell ref="G19:I19"/>
    <mergeCell ref="I6:L6"/>
  </mergeCells>
  <phoneticPr fontId="8" type="noConversion"/>
  <dataValidations count="2">
    <dataValidation type="list" allowBlank="1" showInputMessage="1" showErrorMessage="1" sqref="D6:G6" xr:uid="{00000000-0002-0000-0000-000000000000}">
      <formula1>$X$2:$X$6</formula1>
    </dataValidation>
    <dataValidation type="list" allowBlank="1" showInputMessage="1" showErrorMessage="1" sqref="D2" xr:uid="{6BFD0FC3-EDCA-461A-AACE-374BC437E143}">
      <formula1>$V$3:$V$4</formula1>
    </dataValidation>
  </dataValidations>
  <hyperlinks>
    <hyperlink ref="E31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bér-nyugdij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AngyalJ</dc:creator>
  <cp:lastModifiedBy>József Angyal</cp:lastModifiedBy>
  <dcterms:created xsi:type="dcterms:W3CDTF">2009-06-21T13:54:24Z</dcterms:created>
  <dcterms:modified xsi:type="dcterms:W3CDTF">2025-01-28T07:59:46Z</dcterms:modified>
</cp:coreProperties>
</file>